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uments\ME476C\"/>
    </mc:Choice>
  </mc:AlternateContent>
  <bookViews>
    <workbookView xWindow="0" yWindow="0" windowWidth="20490" windowHeight="7770" activeTab="1"/>
  </bookViews>
  <sheets>
    <sheet name="BOM" sheetId="1" r:id="rId1"/>
    <sheet name="CAD BOM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1" l="1"/>
  <c r="K37" i="5" l="1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19" i="5"/>
  <c r="K17" i="5"/>
  <c r="K16" i="5"/>
  <c r="K15" i="5"/>
  <c r="K14" i="5"/>
  <c r="K13" i="5"/>
  <c r="K12" i="5"/>
  <c r="K11" i="5"/>
  <c r="K9" i="5"/>
  <c r="K6" i="5"/>
  <c r="K4" i="5"/>
  <c r="J63" i="1"/>
  <c r="K86" i="1"/>
  <c r="K84" i="1"/>
  <c r="K85" i="1"/>
  <c r="K83" i="1"/>
  <c r="K67" i="1"/>
  <c r="K68" i="1"/>
  <c r="K69" i="1"/>
  <c r="K70" i="1"/>
  <c r="K71" i="1"/>
  <c r="K72" i="1"/>
  <c r="K73" i="1"/>
  <c r="K74" i="1"/>
  <c r="K75" i="1"/>
  <c r="K76" i="1"/>
  <c r="J76" i="1"/>
  <c r="K66" i="1"/>
  <c r="K77" i="1" l="1"/>
  <c r="J54" i="1"/>
  <c r="K62" i="1" l="1"/>
  <c r="K61" i="1"/>
  <c r="K60" i="1"/>
  <c r="K59" i="1"/>
  <c r="K58" i="1"/>
  <c r="K63" i="1"/>
  <c r="K57" i="1"/>
  <c r="K64" i="1" l="1"/>
  <c r="K90" i="1" s="1"/>
  <c r="K79" i="1"/>
  <c r="K80" i="1"/>
  <c r="K81" i="1" l="1"/>
  <c r="J22" i="1"/>
  <c r="K53" i="1"/>
  <c r="K52" i="1"/>
  <c r="K51" i="1"/>
  <c r="K50" i="1"/>
  <c r="K49" i="1"/>
  <c r="K48" i="1"/>
  <c r="K44" i="1"/>
  <c r="K39" i="1"/>
  <c r="K43" i="1"/>
  <c r="K42" i="1"/>
  <c r="K29" i="1"/>
  <c r="K28" i="1"/>
  <c r="K27" i="1"/>
  <c r="K26" i="1"/>
  <c r="K25" i="1"/>
  <c r="K21" i="1"/>
  <c r="K20" i="1"/>
  <c r="K30" i="1" l="1"/>
  <c r="K47" i="1"/>
  <c r="K46" i="1"/>
  <c r="J5" i="1"/>
  <c r="K5" i="1" s="1"/>
  <c r="K54" i="1"/>
  <c r="K17" i="1" l="1"/>
  <c r="K18" i="1"/>
  <c r="K19" i="1"/>
  <c r="K22" i="1"/>
  <c r="K16" i="1"/>
  <c r="K12" i="1"/>
  <c r="K9" i="1"/>
  <c r="K23" i="1" l="1"/>
  <c r="K45" i="1" l="1"/>
  <c r="K89" i="1"/>
  <c r="K36" i="1"/>
  <c r="K37" i="1"/>
  <c r="K38" i="1"/>
  <c r="K40" i="1"/>
  <c r="K41" i="1"/>
  <c r="K35" i="1"/>
  <c r="K32" i="1"/>
  <c r="K34" i="1" l="1"/>
  <c r="K33" i="1"/>
  <c r="K55" i="1" s="1"/>
  <c r="K13" i="1" l="1"/>
  <c r="K14" i="1" s="1"/>
  <c r="K8" i="1"/>
  <c r="K10" i="1" s="1"/>
  <c r="K4" i="1"/>
  <c r="K6" i="1" l="1"/>
</calcChain>
</file>

<file path=xl/sharedStrings.xml><?xml version="1.0" encoding="utf-8"?>
<sst xmlns="http://schemas.openxmlformats.org/spreadsheetml/2006/main" count="602" uniqueCount="229">
  <si>
    <t>Project Name</t>
  </si>
  <si>
    <t>Team</t>
  </si>
  <si>
    <t>Orbital ATK Launch Vehical Enclosure</t>
  </si>
  <si>
    <t>Vendor</t>
  </si>
  <si>
    <t>Part Name</t>
  </si>
  <si>
    <t>Description</t>
  </si>
  <si>
    <t>Material</t>
  </si>
  <si>
    <t>Dimensions</t>
  </si>
  <si>
    <t>Team D3: Brandon Cook, Miriam Deschine, Daniel Edmonds, Joshua Smith</t>
  </si>
  <si>
    <t>Qty</t>
  </si>
  <si>
    <t>Heavy Duty Track Guided Wheel</t>
  </si>
  <si>
    <t>Cost Per Unit ($)</t>
  </si>
  <si>
    <t>Total Cost ($)</t>
  </si>
  <si>
    <t>Total:</t>
  </si>
  <si>
    <t>V-Grooved Wheel</t>
  </si>
  <si>
    <t>Main Vertical Beam Components</t>
  </si>
  <si>
    <t>Drop Pin for Baseplate</t>
  </si>
  <si>
    <t>COMMERCIAL 95™ 340 SHADE CLOTH</t>
  </si>
  <si>
    <t>HDPE material</t>
  </si>
  <si>
    <t>URL</t>
  </si>
  <si>
    <t>Item #</t>
  </si>
  <si>
    <t>www.arizonasunsupply.com</t>
  </si>
  <si>
    <t>Parts and Materials</t>
  </si>
  <si>
    <t>PROJECT TOTAL:</t>
  </si>
  <si>
    <t>Tent poles</t>
  </si>
  <si>
    <t>1.375x1.481x74in</t>
  </si>
  <si>
    <t>RockWest Composites</t>
  </si>
  <si>
    <t>https://www.amazon.com/WEANAS-Aluminum-Replacement-Accessories-Poles/dp/B017QTYBCU/ref=cm_wl_huc_item?th=1&amp;psc=</t>
  </si>
  <si>
    <t>Arch Components</t>
  </si>
  <si>
    <t>Aluminum</t>
  </si>
  <si>
    <t>14'2"</t>
  </si>
  <si>
    <t>https://www.rockwestcomposites.com/checkout/cart/</t>
  </si>
  <si>
    <t>Amazon</t>
  </si>
  <si>
    <t>A36 Steel</t>
  </si>
  <si>
    <t>.25"x2"x1.8"</t>
  </si>
  <si>
    <t>.25"x6"x1'</t>
  </si>
  <si>
    <t>.25"x8"x11.293"</t>
  </si>
  <si>
    <t>Valley Steel Supply</t>
  </si>
  <si>
    <t>http://www.valleysteelsupply.com/</t>
  </si>
  <si>
    <t>Arizona Sun Supply</t>
  </si>
  <si>
    <t>HDPE</t>
  </si>
  <si>
    <t>Donated</t>
  </si>
  <si>
    <t>6'x15'</t>
  </si>
  <si>
    <t>Home Depot</t>
  </si>
  <si>
    <t>Zinc-Plated</t>
  </si>
  <si>
    <t>https://www.homedepot.com</t>
  </si>
  <si>
    <t>Tax</t>
  </si>
  <si>
    <t>Tax and Shipping</t>
  </si>
  <si>
    <t>Cast Iron</t>
  </si>
  <si>
    <t>6 in</t>
  </si>
  <si>
    <t>Motion Industries</t>
  </si>
  <si>
    <t>www.motionindustries.com</t>
  </si>
  <si>
    <t>PVC</t>
  </si>
  <si>
    <t>3/4in x 10ft</t>
  </si>
  <si>
    <t>1.75" OD 1.510" ID x 8'</t>
  </si>
  <si>
    <t>.25"x2"x7"</t>
  </si>
  <si>
    <t>.25"x2"x1.875"</t>
  </si>
  <si>
    <t>wood</t>
  </si>
  <si>
    <t>.578"x47.75"x95.75"</t>
  </si>
  <si>
    <t>1" x 10'</t>
  </si>
  <si>
    <t>iron</t>
  </si>
  <si>
    <t>1x1x6'</t>
  </si>
  <si>
    <t>Epoxy</t>
  </si>
  <si>
    <t>glue</t>
  </si>
  <si>
    <t>tape</t>
  </si>
  <si>
    <t>1-5/8" x 1lb</t>
  </si>
  <si>
    <t>5/8 washer</t>
  </si>
  <si>
    <t>5/8 in x 25pk</t>
  </si>
  <si>
    <t>5/8 - 11"x2"</t>
  </si>
  <si>
    <t>5/8"</t>
  </si>
  <si>
    <t>2" x 1lb</t>
  </si>
  <si>
    <t>40D 5"</t>
  </si>
  <si>
    <t>.03" x  1lb</t>
  </si>
  <si>
    <t>1.41"</t>
  </si>
  <si>
    <t>3/4" x 25pk</t>
  </si>
  <si>
    <t>3/4-10" x 4" x 15pk</t>
  </si>
  <si>
    <t>3/4"</t>
  </si>
  <si>
    <t>5/16"</t>
  </si>
  <si>
    <t>5/16" x 2"</t>
  </si>
  <si>
    <t>5/16" x 4"</t>
  </si>
  <si>
    <t>poly-rope</t>
  </si>
  <si>
    <t>www.homedepot.com</t>
  </si>
  <si>
    <t>Carbon Fiber Poles</t>
  </si>
  <si>
    <t xml:space="preserve">Parachord </t>
  </si>
  <si>
    <t>1/8in x 50'</t>
  </si>
  <si>
    <t>Pulley</t>
  </si>
  <si>
    <t>Plastic</t>
  </si>
  <si>
    <t>2.5"</t>
  </si>
  <si>
    <t>5/8" - 25pk</t>
  </si>
  <si>
    <t>Screws</t>
  </si>
  <si>
    <t>Hardware</t>
  </si>
  <si>
    <t>Steel</t>
  </si>
  <si>
    <t>2.5" - 1lb pk</t>
  </si>
  <si>
    <t>Glue</t>
  </si>
  <si>
    <t>Wood Stud</t>
  </si>
  <si>
    <t>Launch Pad</t>
  </si>
  <si>
    <t>Wood</t>
  </si>
  <si>
    <t>1.5in x 3.5 in x 96 in</t>
  </si>
  <si>
    <t>Tabs</t>
  </si>
  <si>
    <t>Steel Plate</t>
  </si>
  <si>
    <t>Steel Tube</t>
  </si>
  <si>
    <t>Electric Welded Tube</t>
  </si>
  <si>
    <t>Left Base Plate</t>
  </si>
  <si>
    <t>Right Base Plate</t>
  </si>
  <si>
    <t>Bottom Base Plate</t>
  </si>
  <si>
    <t>Couplers</t>
  </si>
  <si>
    <t>Adaptors</t>
  </si>
  <si>
    <t>Base Adaptors</t>
  </si>
  <si>
    <t>Base Plate Adaptor Spacer</t>
  </si>
  <si>
    <t>Nails</t>
  </si>
  <si>
    <t>Plywood</t>
  </si>
  <si>
    <t>PVC Pipe</t>
  </si>
  <si>
    <t>Angle Iron</t>
  </si>
  <si>
    <t>Tape</t>
  </si>
  <si>
    <t>5/8 Washer</t>
  </si>
  <si>
    <t>5/8 Bolt</t>
  </si>
  <si>
    <t>5/8 Nut</t>
  </si>
  <si>
    <t>Spray Paint</t>
  </si>
  <si>
    <t>Weld Wire</t>
  </si>
  <si>
    <t>Rust Gloss Spray Paint</t>
  </si>
  <si>
    <t>Masking Tape</t>
  </si>
  <si>
    <t>3/4 Washer</t>
  </si>
  <si>
    <t>3/4 Bolt</t>
  </si>
  <si>
    <t>3/4 Nut</t>
  </si>
  <si>
    <t>5/16 Washer</t>
  </si>
  <si>
    <t>5/16 Bolt</t>
  </si>
  <si>
    <t>5/16 Nut</t>
  </si>
  <si>
    <t>Eye Bolt</t>
  </si>
  <si>
    <t>Square Tube</t>
  </si>
  <si>
    <t>1/4"</t>
  </si>
  <si>
    <t>Velcro</t>
  </si>
  <si>
    <t>Flat Bar</t>
  </si>
  <si>
    <t>Bolt</t>
  </si>
  <si>
    <t>Washer</t>
  </si>
  <si>
    <t>Top Arch Component</t>
  </si>
  <si>
    <t>Galvanized Steel</t>
  </si>
  <si>
    <t>36"x3/4"x1/8"</t>
  </si>
  <si>
    <t>72"x1"x1/16"</t>
  </si>
  <si>
    <t>3"</t>
  </si>
  <si>
    <t>1/4"x3-1/2"</t>
  </si>
  <si>
    <t>1lb. Comp. Deck Screws</t>
  </si>
  <si>
    <t>1-1/4"x1/16"x48"</t>
  </si>
  <si>
    <t>Plain Steel</t>
  </si>
  <si>
    <t>Plain Steel Square Tube</t>
  </si>
  <si>
    <t>1/4"x3"</t>
  </si>
  <si>
    <t>Nut</t>
  </si>
  <si>
    <t>Industrial Strength Velcro</t>
  </si>
  <si>
    <t>Gap Sealant</t>
  </si>
  <si>
    <t>2"x15'</t>
  </si>
  <si>
    <t>Michael's</t>
  </si>
  <si>
    <t>Sew on Velcro</t>
  </si>
  <si>
    <t>Velcro Wrap</t>
  </si>
  <si>
    <t>Fabric Loops</t>
  </si>
  <si>
    <t>3/4"x30"</t>
  </si>
  <si>
    <t>3/4"x12'</t>
  </si>
  <si>
    <t>www.michaels.com</t>
  </si>
  <si>
    <t>P01</t>
  </si>
  <si>
    <t>P03</t>
  </si>
  <si>
    <t>P02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</si>
  <si>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</si>
  <si>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</si>
  <si>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</si>
  <si>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</si>
  <si>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</si>
  <si>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</si>
  <si>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</si>
  <si>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</si>
  <si>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</si>
  <si>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</si>
  <si>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</si>
  <si>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</si>
  <si>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</si>
  <si>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</si>
  <si>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</si>
  <si>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</si>
  <si>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</si>
  <si>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</si>
  <si>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</si>
  <si>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</si>
  <si>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</si>
  <si>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</si>
  <si>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P15</t>
  </si>
  <si>
    <t>P14</t>
  </si>
  <si>
    <t>H13</t>
  </si>
  <si>
    <t>H14</t>
  </si>
  <si>
    <t>P16</t>
  </si>
  <si>
    <t>Steel Rod</t>
  </si>
  <si>
    <t>V-Track</t>
  </si>
  <si>
    <t>Base Washer</t>
  </si>
  <si>
    <t>Base Bolt</t>
  </si>
  <si>
    <t>Base Nut</t>
  </si>
  <si>
    <t>Top Base Washer</t>
  </si>
  <si>
    <t>Top Base Bolt</t>
  </si>
  <si>
    <t>Top Base Nut</t>
  </si>
  <si>
    <t>Top Arch Bolt</t>
  </si>
  <si>
    <t>Top Arch Nut</t>
  </si>
  <si>
    <t>Top Arch Washer</t>
  </si>
  <si>
    <t>1.75" OD 1.510" ID x 4"</t>
  </si>
  <si>
    <t>3/4in x 3"</t>
  </si>
  <si>
    <t>1.375x1.481x2'</t>
  </si>
  <si>
    <t>1.375x1.481x1.5'</t>
  </si>
  <si>
    <t>HM Carbon Fiber</t>
  </si>
  <si>
    <t>Side Arch Components</t>
  </si>
  <si>
    <t>5/8"x2"</t>
  </si>
  <si>
    <t>3/4-10" x 4"</t>
  </si>
  <si>
    <t>Hinge Washer</t>
  </si>
  <si>
    <t>Hinge Bolt</t>
  </si>
  <si>
    <t>Hinge Nut</t>
  </si>
  <si>
    <t>Top Arch Center</t>
  </si>
  <si>
    <t>Top Arch Side</t>
  </si>
  <si>
    <t>Base</t>
  </si>
  <si>
    <t>Carbon Fiber Connecting Tube</t>
  </si>
  <si>
    <t>Rust - Proof</t>
  </si>
  <si>
    <t>Welding Wire</t>
  </si>
  <si>
    <t>Fabric Tape</t>
  </si>
  <si>
    <t>Pulley Wire</t>
  </si>
  <si>
    <t>Bottom Base Washer</t>
  </si>
  <si>
    <t>Test Pulley</t>
  </si>
  <si>
    <t>Top Arch Arms</t>
  </si>
  <si>
    <t>Vice Hardware</t>
  </si>
  <si>
    <t>Concept Proof</t>
  </si>
  <si>
    <t>Semester 1 Protoype</t>
  </si>
  <si>
    <t>Hinge Tabs</t>
  </si>
  <si>
    <t>2 Prong Base Plate</t>
  </si>
  <si>
    <t>3 Prong Base Plate</t>
  </si>
  <si>
    <t>3/4" Side Hinge</t>
  </si>
  <si>
    <t>P17</t>
  </si>
  <si>
    <t>Main Pole Cap</t>
  </si>
  <si>
    <t>.25"x4"x4"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</si>
</sst>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2" borderId="31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4" borderId="9" xfId="1" applyNumberFormat="1" applyFont="1" applyFill="1" applyBorder="1" applyAlignment="1">
      <alignment horizontal="center"/>
    </xf>
    <xf numFmtId="164" fontId="0" fillId="4" borderId="34" xfId="0" applyNumberFormat="1" applyFill="1" applyBorder="1" applyAlignment="1">
      <alignment horizontal="center"/>
    </xf>
    <xf numFmtId="164" fontId="0" fillId="4" borderId="32" xfId="0" applyNumberFormat="1" applyFill="1" applyBorder="1" applyAlignment="1">
      <alignment horizontal="center"/>
    </xf>
    <xf numFmtId="164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164" fontId="0" fillId="7" borderId="29" xfId="0" applyNumberFormat="1" applyFill="1" applyBorder="1" applyAlignment="1">
      <alignment horizontal="center"/>
    </xf>
    <xf numFmtId="164" fontId="0" fillId="7" borderId="34" xfId="0" applyNumberFormat="1" applyFill="1" applyBorder="1" applyAlignment="1">
      <alignment horizontal="center"/>
    </xf>
    <xf numFmtId="164" fontId="0" fillId="7" borderId="9" xfId="0" applyNumberFormat="1" applyFill="1" applyBorder="1" applyAlignment="1">
      <alignment horizontal="center"/>
    </xf>
    <xf numFmtId="164" fontId="0" fillId="7" borderId="16" xfId="0" applyNumberFormat="1" applyFill="1" applyBorder="1" applyAlignment="1">
      <alignment horizontal="center"/>
    </xf>
    <xf numFmtId="164" fontId="0" fillId="7" borderId="32" xfId="0" applyNumberFormat="1" applyFill="1" applyBorder="1" applyAlignment="1">
      <alignment horizontal="center"/>
    </xf>
    <xf numFmtId="0" fontId="0" fillId="9" borderId="40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 wrapText="1"/>
    </xf>
    <xf numFmtId="164" fontId="0" fillId="9" borderId="29" xfId="0" applyNumberFormat="1" applyFill="1" applyBorder="1" applyAlignment="1">
      <alignment horizontal="center" vertical="center"/>
    </xf>
    <xf numFmtId="164" fontId="0" fillId="9" borderId="35" xfId="0" applyNumberFormat="1" applyFill="1" applyBorder="1" applyAlignment="1">
      <alignment horizontal="center" vertical="center"/>
    </xf>
    <xf numFmtId="0" fontId="0" fillId="9" borderId="9" xfId="0" applyFill="1" applyBorder="1" applyAlignment="1">
      <alignment horizontal="center"/>
    </xf>
    <xf numFmtId="164" fontId="0" fillId="9" borderId="9" xfId="0" applyNumberFormat="1" applyFill="1" applyBorder="1" applyAlignment="1">
      <alignment horizontal="center"/>
    </xf>
    <xf numFmtId="164" fontId="0" fillId="9" borderId="34" xfId="0" applyNumberFormat="1" applyFill="1" applyBorder="1" applyAlignment="1">
      <alignment horizontal="center"/>
    </xf>
    <xf numFmtId="164" fontId="0" fillId="9" borderId="32" xfId="0" applyNumberFormat="1" applyFill="1" applyBorder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0" fontId="0" fillId="9" borderId="1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164" fontId="0" fillId="9" borderId="9" xfId="0" applyNumberFormat="1" applyFill="1" applyBorder="1" applyAlignment="1">
      <alignment horizontal="center" vertical="center"/>
    </xf>
    <xf numFmtId="14" fontId="0" fillId="9" borderId="9" xfId="0" applyNumberFormat="1" applyFill="1" applyBorder="1" applyAlignment="1">
      <alignment horizontal="center" vertical="center"/>
    </xf>
    <xf numFmtId="0" fontId="0" fillId="9" borderId="9" xfId="0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164" fontId="0" fillId="8" borderId="9" xfId="0" applyNumberFormat="1" applyFill="1" applyBorder="1" applyAlignment="1">
      <alignment horizontal="center" vertical="center"/>
    </xf>
    <xf numFmtId="164" fontId="0" fillId="9" borderId="3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9" borderId="10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/>
    </xf>
    <xf numFmtId="164" fontId="0" fillId="8" borderId="34" xfId="0" applyNumberFormat="1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164" fontId="0" fillId="10" borderId="31" xfId="0" applyNumberFormat="1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164" fontId="0" fillId="6" borderId="27" xfId="0" applyNumberFormat="1" applyFill="1" applyBorder="1" applyAlignment="1">
      <alignment horizontal="center"/>
    </xf>
    <xf numFmtId="164" fontId="0" fillId="6" borderId="36" xfId="0" applyNumberFormat="1" applyFill="1" applyBorder="1" applyAlignment="1">
      <alignment horizontal="center"/>
    </xf>
    <xf numFmtId="0" fontId="0" fillId="6" borderId="7" xfId="0" applyFill="1" applyBorder="1" applyAlignment="1">
      <alignment horizontal="center" vertical="center" wrapText="1"/>
    </xf>
    <xf numFmtId="164" fontId="0" fillId="4" borderId="0" xfId="1" applyNumberFormat="1" applyFon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0" fillId="10" borderId="33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16" fontId="0" fillId="9" borderId="10" xfId="0" applyNumberFormat="1" applyFill="1" applyBorder="1" applyAlignment="1">
      <alignment horizontal="center" vertical="center"/>
    </xf>
    <xf numFmtId="0" fontId="0" fillId="6" borderId="48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2" borderId="31" xfId="0" applyNumberFormat="1" applyFill="1" applyBorder="1" applyAlignment="1">
      <alignment horizontal="center" vertical="center"/>
    </xf>
    <xf numFmtId="164" fontId="0" fillId="2" borderId="33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4" borderId="9" xfId="1" applyNumberFormat="1" applyFont="1" applyFill="1" applyBorder="1" applyAlignment="1">
      <alignment horizontal="center" vertical="center"/>
    </xf>
    <xf numFmtId="164" fontId="0" fillId="4" borderId="34" xfId="0" applyNumberFormat="1" applyFill="1" applyBorder="1" applyAlignment="1">
      <alignment horizontal="center" vertical="center"/>
    </xf>
    <xf numFmtId="164" fontId="0" fillId="4" borderId="3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164" fontId="0" fillId="7" borderId="29" xfId="0" applyNumberFormat="1" applyFill="1" applyBorder="1" applyAlignment="1">
      <alignment horizontal="center" vertical="center"/>
    </xf>
    <xf numFmtId="164" fontId="0" fillId="7" borderId="34" xfId="0" applyNumberFormat="1" applyFill="1" applyBorder="1" applyAlignment="1">
      <alignment horizontal="center" vertical="center"/>
    </xf>
    <xf numFmtId="164" fontId="0" fillId="7" borderId="16" xfId="0" applyNumberFormat="1" applyFill="1" applyBorder="1" applyAlignment="1">
      <alignment horizontal="center" vertical="center"/>
    </xf>
    <xf numFmtId="164" fontId="0" fillId="7" borderId="32" xfId="0" applyNumberFormat="1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42" xfId="0" applyFill="1" applyBorder="1" applyAlignment="1">
      <alignment horizontal="center" vertical="center"/>
    </xf>
    <xf numFmtId="164" fontId="0" fillId="9" borderId="34" xfId="0" applyNumberFormat="1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14" fontId="0" fillId="9" borderId="16" xfId="0" applyNumberFormat="1" applyFill="1" applyBorder="1" applyAlignment="1">
      <alignment horizontal="center" vertical="center"/>
    </xf>
    <xf numFmtId="164" fontId="0" fillId="9" borderId="16" xfId="0" applyNumberFormat="1" applyFill="1" applyBorder="1" applyAlignment="1">
      <alignment horizontal="center" vertical="center"/>
    </xf>
    <xf numFmtId="164" fontId="0" fillId="9" borderId="32" xfId="0" applyNumberFormat="1" applyFill="1" applyBorder="1" applyAlignment="1">
      <alignment horizontal="center" vertical="center"/>
    </xf>
    <xf numFmtId="164" fontId="0" fillId="9" borderId="10" xfId="0" applyNumberFormat="1" applyFill="1" applyBorder="1" applyAlignment="1">
      <alignment horizontal="center" vertical="center"/>
    </xf>
    <xf numFmtId="164" fontId="0" fillId="9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164" fontId="0" fillId="9" borderId="18" xfId="0" applyNumberFormat="1" applyFill="1" applyBorder="1" applyAlignment="1">
      <alignment horizontal="center" vertical="center"/>
    </xf>
    <xf numFmtId="164" fontId="0" fillId="9" borderId="37" xfId="0" applyNumberFormat="1" applyFill="1" applyBorder="1" applyAlignment="1">
      <alignment horizontal="center" vertical="center"/>
    </xf>
    <xf numFmtId="164" fontId="0" fillId="9" borderId="31" xfId="0" applyNumberFormat="1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164" fontId="0" fillId="9" borderId="33" xfId="0" applyNumberFormat="1" applyFill="1" applyBorder="1" applyAlignment="1">
      <alignment horizontal="center" vertical="center"/>
    </xf>
    <xf numFmtId="0" fontId="0" fillId="9" borderId="2" xfId="0" applyFill="1" applyBorder="1" applyAlignment="1">
      <alignment horizontal="right" vertical="center"/>
    </xf>
    <xf numFmtId="0" fontId="0" fillId="9" borderId="3" xfId="0" applyFill="1" applyBorder="1" applyAlignment="1">
      <alignment horizontal="right" vertical="center"/>
    </xf>
    <xf numFmtId="0" fontId="0" fillId="9" borderId="4" xfId="0" applyFill="1" applyBorder="1" applyAlignment="1">
      <alignment horizontal="right" vertical="center"/>
    </xf>
    <xf numFmtId="164" fontId="0" fillId="9" borderId="1" xfId="0" applyNumberFormat="1" applyFill="1" applyBorder="1" applyAlignment="1">
      <alignment horizontal="center" vertical="center"/>
    </xf>
    <xf numFmtId="164" fontId="0" fillId="5" borderId="39" xfId="0" applyNumberForma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164" fontId="0" fillId="8" borderId="37" xfId="0" applyNumberForma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0" fontId="0" fillId="10" borderId="8" xfId="0" applyFill="1" applyBorder="1" applyAlignment="1">
      <alignment horizontal="right" vertical="center"/>
    </xf>
    <xf numFmtId="0" fontId="0" fillId="10" borderId="15" xfId="0" applyFill="1" applyBorder="1" applyAlignment="1">
      <alignment horizontal="right" vertical="center"/>
    </xf>
    <xf numFmtId="164" fontId="0" fillId="10" borderId="1" xfId="0" applyNumberFormat="1" applyFill="1" applyBorder="1" applyAlignment="1">
      <alignment horizontal="center" vertical="center"/>
    </xf>
    <xf numFmtId="164" fontId="0" fillId="6" borderId="10" xfId="0" applyNumberFormat="1" applyFill="1" applyBorder="1" applyAlignment="1">
      <alignment horizontal="center" vertical="center"/>
    </xf>
    <xf numFmtId="164" fontId="0" fillId="6" borderId="33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20" xfId="0" applyFill="1" applyBorder="1" applyAlignment="1">
      <alignment horizontal="right" vertical="center"/>
    </xf>
    <xf numFmtId="0" fontId="0" fillId="9" borderId="19" xfId="0" applyFill="1" applyBorder="1" applyAlignment="1">
      <alignment horizontal="right" vertical="center"/>
    </xf>
    <xf numFmtId="0" fontId="0" fillId="9" borderId="21" xfId="0" applyFill="1" applyBorder="1" applyAlignment="1">
      <alignment horizontal="right" vertical="center"/>
    </xf>
    <xf numFmtId="0" fontId="0" fillId="7" borderId="2" xfId="0" applyFill="1" applyBorder="1" applyAlignment="1">
      <alignment horizontal="right" vertical="center"/>
    </xf>
    <xf numFmtId="0" fontId="0" fillId="7" borderId="3" xfId="0" applyFill="1" applyBorder="1" applyAlignment="1">
      <alignment horizontal="right" vertical="center"/>
    </xf>
    <xf numFmtId="0" fontId="0" fillId="7" borderId="4" xfId="0" applyFill="1" applyBorder="1" applyAlignment="1">
      <alignment horizontal="right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right" vertical="center"/>
    </xf>
    <xf numFmtId="0" fontId="0" fillId="6" borderId="23" xfId="0" applyFill="1" applyBorder="1" applyAlignment="1">
      <alignment horizontal="right" vertical="center"/>
    </xf>
    <xf numFmtId="0" fontId="0" fillId="6" borderId="25" xfId="0" applyFill="1" applyBorder="1" applyAlignment="1">
      <alignment horizontal="right" vertical="center"/>
    </xf>
    <xf numFmtId="0" fontId="0" fillId="9" borderId="0" xfId="0" applyFill="1" applyBorder="1" applyAlignment="1">
      <alignment horizontal="right" vertical="center"/>
    </xf>
    <xf numFmtId="0" fontId="0" fillId="9" borderId="5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right" vertical="center"/>
    </xf>
    <xf numFmtId="0" fontId="0" fillId="8" borderId="19" xfId="0" applyFill="1" applyBorder="1" applyAlignment="1">
      <alignment horizontal="right" vertical="center"/>
    </xf>
    <xf numFmtId="0" fontId="0" fillId="8" borderId="21" xfId="0" applyFill="1" applyBorder="1" applyAlignment="1">
      <alignment horizontal="right" vertical="center"/>
    </xf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0" borderId="30" xfId="0" applyFont="1" applyBorder="1" applyAlignment="1">
      <alignment horizontal="right" vertical="center"/>
    </xf>
    <xf numFmtId="0" fontId="1" fillId="0" borderId="38" xfId="0" applyFont="1" applyBorder="1" applyAlignment="1">
      <alignment horizontal="right" vertical="center"/>
    </xf>
    <xf numFmtId="0" fontId="1" fillId="0" borderId="39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4" borderId="6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right" vertical="center"/>
    </xf>
    <xf numFmtId="0" fontId="0" fillId="4" borderId="19" xfId="0" applyFill="1" applyBorder="1" applyAlignment="1">
      <alignment horizontal="right" vertical="center"/>
    </xf>
    <xf numFmtId="0" fontId="0" fillId="4" borderId="21" xfId="0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164" fontId="0" fillId="7" borderId="46" xfId="0" applyNumberForma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9999FF"/>
      <color rgb="FFFFFF99"/>
      <color rgb="FFCC99FF"/>
      <color rgb="FF66FFFF"/>
      <color rgb="FF66FFCC"/>
      <color rgb="FFFF9999"/>
      <color rgb="FFFF6699"/>
      <color rgb="FFFFFF0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8"/>
  <sheetViews>
    <sheetView zoomScale="70" zoomScaleNormal="70" zoomScaleSheetLayoutView="70" workbookViewId="0">
      <selection activeCell="G22" sqref="G22"/>
    </sheetView>
  </sheetViews>
  <sheetFormatPr defaultRowHeight="15" x14ac:dyDescent="0.25"/>
  <cols>
    <col min="3" max="3" width="14.85546875" bestFit="1" customWidth="1"/>
    <col min="4" max="4" width="7.85546875" bestFit="1" customWidth="1"/>
    <col min="5" max="5" width="43.140625" bestFit="1" customWidth="1"/>
    <col min="6" max="6" width="5.5703125" customWidth="1"/>
    <col min="7" max="7" width="40.140625" bestFit="1" customWidth="1"/>
    <col min="8" max="8" width="18.85546875" bestFit="1" customWidth="1"/>
    <col min="9" max="9" width="23.140625" bestFit="1" customWidth="1"/>
    <col min="10" max="10" width="18.28515625" bestFit="1" customWidth="1"/>
    <col min="11" max="11" width="17.42578125" bestFit="1" customWidth="1"/>
    <col min="12" max="12" width="20.85546875" customWidth="1"/>
    <col min="15" max="15" width="9.7109375" bestFit="1" customWidth="1"/>
  </cols>
  <sheetData>
    <row r="1" spans="2:15" ht="15.75" thickBot="1" x14ac:dyDescent="0.3">
      <c r="B1" s="185"/>
      <c r="C1" s="175" t="s">
        <v>0</v>
      </c>
      <c r="D1" s="176"/>
      <c r="E1" s="177"/>
      <c r="F1" s="175" t="s">
        <v>2</v>
      </c>
      <c r="G1" s="176"/>
      <c r="H1" s="176"/>
      <c r="I1" s="176"/>
      <c r="J1" s="176"/>
      <c r="K1" s="176"/>
      <c r="L1" s="177"/>
    </row>
    <row r="2" spans="2:15" ht="15.75" thickBot="1" x14ac:dyDescent="0.3">
      <c r="B2" s="186"/>
      <c r="C2" s="175" t="s">
        <v>1</v>
      </c>
      <c r="D2" s="176"/>
      <c r="E2" s="177"/>
      <c r="F2" s="175" t="s">
        <v>8</v>
      </c>
      <c r="G2" s="176"/>
      <c r="H2" s="176"/>
      <c r="I2" s="176"/>
      <c r="J2" s="176"/>
      <c r="K2" s="176"/>
      <c r="L2" s="177"/>
    </row>
    <row r="3" spans="2:15" ht="15.75" thickBot="1" x14ac:dyDescent="0.3">
      <c r="B3" s="187" t="s">
        <v>22</v>
      </c>
      <c r="C3" s="32" t="s">
        <v>3</v>
      </c>
      <c r="D3" s="33" t="s">
        <v>20</v>
      </c>
      <c r="E3" s="32" t="s">
        <v>4</v>
      </c>
      <c r="F3" s="32" t="s">
        <v>9</v>
      </c>
      <c r="G3" s="32" t="s">
        <v>5</v>
      </c>
      <c r="H3" s="32" t="s">
        <v>6</v>
      </c>
      <c r="I3" s="32" t="s">
        <v>7</v>
      </c>
      <c r="J3" s="32" t="s">
        <v>11</v>
      </c>
      <c r="K3" s="89" t="s">
        <v>12</v>
      </c>
      <c r="L3" s="15" t="s">
        <v>19</v>
      </c>
    </row>
    <row r="4" spans="2:15" x14ac:dyDescent="0.25">
      <c r="B4" s="188"/>
      <c r="C4" s="197" t="s">
        <v>50</v>
      </c>
      <c r="D4" s="34">
        <v>1</v>
      </c>
      <c r="E4" s="35" t="s">
        <v>14</v>
      </c>
      <c r="F4" s="35">
        <v>4</v>
      </c>
      <c r="G4" s="35" t="s">
        <v>10</v>
      </c>
      <c r="H4" s="35" t="s">
        <v>48</v>
      </c>
      <c r="I4" s="35" t="s">
        <v>49</v>
      </c>
      <c r="J4" s="36">
        <v>51.55</v>
      </c>
      <c r="K4" s="90">
        <f>J4*F4</f>
        <v>206.2</v>
      </c>
      <c r="L4" s="194" t="s">
        <v>51</v>
      </c>
    </row>
    <row r="5" spans="2:15" ht="15.75" thickBot="1" x14ac:dyDescent="0.3">
      <c r="B5" s="188"/>
      <c r="C5" s="198"/>
      <c r="D5" s="34">
        <v>2</v>
      </c>
      <c r="E5" s="35" t="s">
        <v>47</v>
      </c>
      <c r="F5" s="35">
        <v>1</v>
      </c>
      <c r="G5" s="35"/>
      <c r="H5" s="35"/>
      <c r="I5" s="35"/>
      <c r="J5" s="36">
        <f>13.61+9.98</f>
        <v>23.59</v>
      </c>
      <c r="K5" s="91">
        <f>F5*J5</f>
        <v>23.59</v>
      </c>
      <c r="L5" s="194"/>
    </row>
    <row r="6" spans="2:15" ht="15.75" thickBot="1" x14ac:dyDescent="0.3">
      <c r="B6" s="188"/>
      <c r="C6" s="199"/>
      <c r="D6" s="195" t="s">
        <v>13</v>
      </c>
      <c r="E6" s="195"/>
      <c r="F6" s="195"/>
      <c r="G6" s="195"/>
      <c r="H6" s="195"/>
      <c r="I6" s="195"/>
      <c r="J6" s="196"/>
      <c r="K6" s="92">
        <f>SUM(K4:K5)</f>
        <v>229.79</v>
      </c>
      <c r="L6" s="194"/>
    </row>
    <row r="7" spans="2:15" ht="15.75" thickBot="1" x14ac:dyDescent="0.3">
      <c r="B7" s="188"/>
      <c r="C7" s="32" t="s">
        <v>3</v>
      </c>
      <c r="D7" s="33" t="s">
        <v>20</v>
      </c>
      <c r="E7" s="32" t="s">
        <v>4</v>
      </c>
      <c r="F7" s="32" t="s">
        <v>9</v>
      </c>
      <c r="G7" s="32" t="s">
        <v>5</v>
      </c>
      <c r="H7" s="32" t="s">
        <v>6</v>
      </c>
      <c r="I7" s="32" t="s">
        <v>7</v>
      </c>
      <c r="J7" s="32" t="s">
        <v>11</v>
      </c>
      <c r="K7" s="93" t="s">
        <v>12</v>
      </c>
      <c r="L7" s="15" t="s">
        <v>19</v>
      </c>
    </row>
    <row r="8" spans="2:15" x14ac:dyDescent="0.25">
      <c r="B8" s="188"/>
      <c r="C8" s="190" t="s">
        <v>26</v>
      </c>
      <c r="D8" s="75">
        <v>5</v>
      </c>
      <c r="E8" s="37" t="s">
        <v>82</v>
      </c>
      <c r="F8" s="37">
        <v>6</v>
      </c>
      <c r="G8" s="38" t="s">
        <v>15</v>
      </c>
      <c r="H8" s="37" t="s">
        <v>201</v>
      </c>
      <c r="I8" s="37" t="s">
        <v>25</v>
      </c>
      <c r="J8" s="94">
        <v>283.79000000000002</v>
      </c>
      <c r="K8" s="95">
        <f>F8*J8</f>
        <v>1702.7400000000002</v>
      </c>
      <c r="L8" s="190" t="s">
        <v>31</v>
      </c>
    </row>
    <row r="9" spans="2:15" ht="15.75" thickBot="1" x14ac:dyDescent="0.3">
      <c r="B9" s="188"/>
      <c r="C9" s="190"/>
      <c r="D9" s="75">
        <v>6</v>
      </c>
      <c r="E9" s="37" t="s">
        <v>47</v>
      </c>
      <c r="F9" s="37">
        <v>1</v>
      </c>
      <c r="G9" s="37"/>
      <c r="H9" s="37"/>
      <c r="I9" s="37"/>
      <c r="J9" s="94">
        <v>32.090000000000003</v>
      </c>
      <c r="K9" s="96">
        <f>J9*F9</f>
        <v>32.090000000000003</v>
      </c>
      <c r="L9" s="190"/>
      <c r="O9" s="14"/>
    </row>
    <row r="10" spans="2:15" ht="15.75" thickBot="1" x14ac:dyDescent="0.3">
      <c r="B10" s="188"/>
      <c r="C10" s="190"/>
      <c r="D10" s="191" t="s">
        <v>13</v>
      </c>
      <c r="E10" s="192"/>
      <c r="F10" s="192"/>
      <c r="G10" s="192"/>
      <c r="H10" s="192"/>
      <c r="I10" s="192"/>
      <c r="J10" s="193"/>
      <c r="K10" s="97">
        <f>SUM(K8:K9)</f>
        <v>1734.8300000000002</v>
      </c>
      <c r="L10" s="190"/>
    </row>
    <row r="11" spans="2:15" ht="15.75" thickBot="1" x14ac:dyDescent="0.3">
      <c r="B11" s="188"/>
      <c r="C11" s="32" t="s">
        <v>3</v>
      </c>
      <c r="D11" s="33" t="s">
        <v>20</v>
      </c>
      <c r="E11" s="32" t="s">
        <v>4</v>
      </c>
      <c r="F11" s="32" t="s">
        <v>9</v>
      </c>
      <c r="G11" s="32" t="s">
        <v>5</v>
      </c>
      <c r="H11" s="32" t="s">
        <v>6</v>
      </c>
      <c r="I11" s="32" t="s">
        <v>7</v>
      </c>
      <c r="J11" s="32" t="s">
        <v>11</v>
      </c>
      <c r="K11" s="93" t="s">
        <v>12</v>
      </c>
      <c r="L11" s="15" t="s">
        <v>19</v>
      </c>
    </row>
    <row r="12" spans="2:15" x14ac:dyDescent="0.25">
      <c r="B12" s="188"/>
      <c r="C12" s="200" t="s">
        <v>32</v>
      </c>
      <c r="D12" s="75">
        <v>7</v>
      </c>
      <c r="E12" s="38" t="s">
        <v>24</v>
      </c>
      <c r="F12" s="37">
        <v>5</v>
      </c>
      <c r="G12" s="37" t="s">
        <v>28</v>
      </c>
      <c r="H12" s="37" t="s">
        <v>29</v>
      </c>
      <c r="I12" s="37" t="s">
        <v>30</v>
      </c>
      <c r="J12" s="94">
        <v>22.99</v>
      </c>
      <c r="K12" s="96">
        <f>F12*J12</f>
        <v>114.94999999999999</v>
      </c>
      <c r="L12" s="190" t="s">
        <v>27</v>
      </c>
      <c r="O12" s="14"/>
    </row>
    <row r="13" spans="2:15" ht="15.75" thickBot="1" x14ac:dyDescent="0.3">
      <c r="B13" s="188"/>
      <c r="C13" s="190"/>
      <c r="D13" s="75">
        <v>8</v>
      </c>
      <c r="E13" s="38" t="s">
        <v>47</v>
      </c>
      <c r="F13" s="37">
        <v>1</v>
      </c>
      <c r="G13" s="37"/>
      <c r="H13" s="37"/>
      <c r="I13" s="37"/>
      <c r="J13" s="94">
        <v>0</v>
      </c>
      <c r="K13" s="96">
        <f>F13*J13</f>
        <v>0</v>
      </c>
      <c r="L13" s="190"/>
    </row>
    <row r="14" spans="2:15" ht="15.75" thickBot="1" x14ac:dyDescent="0.3">
      <c r="B14" s="188"/>
      <c r="C14" s="201"/>
      <c r="D14" s="191" t="s">
        <v>13</v>
      </c>
      <c r="E14" s="192"/>
      <c r="F14" s="192"/>
      <c r="G14" s="192"/>
      <c r="H14" s="192"/>
      <c r="I14" s="192"/>
      <c r="J14" s="193"/>
      <c r="K14" s="97">
        <f>SUM(K12:K13)</f>
        <v>114.94999999999999</v>
      </c>
      <c r="L14" s="190"/>
    </row>
    <row r="15" spans="2:15" ht="15.75" thickBot="1" x14ac:dyDescent="0.3">
      <c r="B15" s="188"/>
      <c r="C15" s="78" t="s">
        <v>3</v>
      </c>
      <c r="D15" s="33" t="s">
        <v>20</v>
      </c>
      <c r="E15" s="78" t="s">
        <v>4</v>
      </c>
      <c r="F15" s="78" t="s">
        <v>9</v>
      </c>
      <c r="G15" s="78" t="s">
        <v>5</v>
      </c>
      <c r="H15" s="78" t="s">
        <v>6</v>
      </c>
      <c r="I15" s="78" t="s">
        <v>7</v>
      </c>
      <c r="J15" s="78" t="s">
        <v>11</v>
      </c>
      <c r="K15" s="98" t="s">
        <v>12</v>
      </c>
      <c r="L15" s="15" t="s">
        <v>19</v>
      </c>
    </row>
    <row r="16" spans="2:15" x14ac:dyDescent="0.25">
      <c r="B16" s="188"/>
      <c r="C16" s="182" t="s">
        <v>37</v>
      </c>
      <c r="D16" s="79">
        <v>9</v>
      </c>
      <c r="E16" s="80" t="s">
        <v>98</v>
      </c>
      <c r="F16" s="80">
        <v>24</v>
      </c>
      <c r="G16" s="80" t="s">
        <v>98</v>
      </c>
      <c r="H16" s="39" t="s">
        <v>33</v>
      </c>
      <c r="I16" s="80" t="s">
        <v>34</v>
      </c>
      <c r="J16" s="99">
        <v>2.1</v>
      </c>
      <c r="K16" s="100">
        <f>J16*F16</f>
        <v>50.400000000000006</v>
      </c>
      <c r="L16" s="183" t="s">
        <v>38</v>
      </c>
    </row>
    <row r="17" spans="2:12" x14ac:dyDescent="0.25">
      <c r="B17" s="188"/>
      <c r="C17" s="183"/>
      <c r="D17" s="81">
        <v>10</v>
      </c>
      <c r="E17" s="39" t="s">
        <v>99</v>
      </c>
      <c r="F17" s="39">
        <v>4</v>
      </c>
      <c r="G17" s="39" t="s">
        <v>102</v>
      </c>
      <c r="H17" s="39" t="s">
        <v>33</v>
      </c>
      <c r="I17" s="39" t="s">
        <v>35</v>
      </c>
      <c r="J17" s="40">
        <v>10.15</v>
      </c>
      <c r="K17" s="100">
        <f t="shared" ref="K17:K22" si="0">J17*F17</f>
        <v>40.6</v>
      </c>
      <c r="L17" s="183"/>
    </row>
    <row r="18" spans="2:12" x14ac:dyDescent="0.25">
      <c r="B18" s="188"/>
      <c r="C18" s="183"/>
      <c r="D18" s="81">
        <v>11</v>
      </c>
      <c r="E18" s="39" t="s">
        <v>99</v>
      </c>
      <c r="F18" s="39">
        <v>4</v>
      </c>
      <c r="G18" s="39" t="s">
        <v>103</v>
      </c>
      <c r="H18" s="39" t="s">
        <v>33</v>
      </c>
      <c r="I18" s="39" t="s">
        <v>35</v>
      </c>
      <c r="J18" s="40">
        <v>9.85</v>
      </c>
      <c r="K18" s="100">
        <f t="shared" si="0"/>
        <v>39.4</v>
      </c>
      <c r="L18" s="183"/>
    </row>
    <row r="19" spans="2:12" x14ac:dyDescent="0.25">
      <c r="B19" s="188"/>
      <c r="C19" s="183"/>
      <c r="D19" s="82">
        <v>12</v>
      </c>
      <c r="E19" s="39" t="s">
        <v>99</v>
      </c>
      <c r="F19" s="83">
        <v>8</v>
      </c>
      <c r="G19" s="83" t="s">
        <v>104</v>
      </c>
      <c r="H19" s="39" t="s">
        <v>33</v>
      </c>
      <c r="I19" s="83" t="s">
        <v>36</v>
      </c>
      <c r="J19" s="101">
        <v>11.65</v>
      </c>
      <c r="K19" s="100">
        <f t="shared" si="0"/>
        <v>93.2</v>
      </c>
      <c r="L19" s="183"/>
    </row>
    <row r="20" spans="2:12" x14ac:dyDescent="0.25">
      <c r="B20" s="188"/>
      <c r="C20" s="183"/>
      <c r="D20" s="82">
        <v>13</v>
      </c>
      <c r="E20" s="83" t="s">
        <v>100</v>
      </c>
      <c r="F20" s="83">
        <v>10</v>
      </c>
      <c r="G20" s="83" t="s">
        <v>105</v>
      </c>
      <c r="H20" s="83" t="s">
        <v>33</v>
      </c>
      <c r="I20" s="83" t="s">
        <v>53</v>
      </c>
      <c r="J20" s="101">
        <v>1.3</v>
      </c>
      <c r="K20" s="102">
        <f t="shared" si="0"/>
        <v>13</v>
      </c>
      <c r="L20" s="183"/>
    </row>
    <row r="21" spans="2:12" x14ac:dyDescent="0.25">
      <c r="B21" s="188"/>
      <c r="C21" s="183"/>
      <c r="D21" s="82">
        <v>14</v>
      </c>
      <c r="E21" s="83" t="s">
        <v>101</v>
      </c>
      <c r="F21" s="83">
        <v>8</v>
      </c>
      <c r="G21" s="83" t="s">
        <v>106</v>
      </c>
      <c r="H21" s="83" t="s">
        <v>33</v>
      </c>
      <c r="I21" s="83" t="s">
        <v>54</v>
      </c>
      <c r="J21" s="101">
        <v>1.7</v>
      </c>
      <c r="K21" s="102">
        <f t="shared" si="0"/>
        <v>13.6</v>
      </c>
      <c r="L21" s="183"/>
    </row>
    <row r="22" spans="2:12" ht="15.75" thickBot="1" x14ac:dyDescent="0.3">
      <c r="B22" s="188"/>
      <c r="C22" s="183"/>
      <c r="D22" s="103">
        <v>15</v>
      </c>
      <c r="E22" s="83" t="s">
        <v>46</v>
      </c>
      <c r="F22" s="83">
        <v>1</v>
      </c>
      <c r="G22" s="83"/>
      <c r="H22" s="83"/>
      <c r="I22" s="83"/>
      <c r="J22" s="101">
        <f>18.11+2.16</f>
        <v>20.27</v>
      </c>
      <c r="K22" s="102">
        <f t="shared" si="0"/>
        <v>20.27</v>
      </c>
      <c r="L22" s="183"/>
    </row>
    <row r="23" spans="2:12" ht="15.75" thickBot="1" x14ac:dyDescent="0.3">
      <c r="B23" s="188"/>
      <c r="C23" s="184"/>
      <c r="D23" s="149" t="s">
        <v>13</v>
      </c>
      <c r="E23" s="150"/>
      <c r="F23" s="150"/>
      <c r="G23" s="150"/>
      <c r="H23" s="150"/>
      <c r="I23" s="150"/>
      <c r="J23" s="151"/>
      <c r="K23" s="104">
        <f>SUM(K16:K22)</f>
        <v>270.47000000000003</v>
      </c>
      <c r="L23" s="183"/>
    </row>
    <row r="24" spans="2:12" ht="15.75" thickBot="1" x14ac:dyDescent="0.3">
      <c r="B24" s="188"/>
      <c r="C24" s="78" t="s">
        <v>3</v>
      </c>
      <c r="D24" s="33" t="s">
        <v>20</v>
      </c>
      <c r="E24" s="78" t="s">
        <v>4</v>
      </c>
      <c r="F24" s="78" t="s">
        <v>9</v>
      </c>
      <c r="G24" s="78" t="s">
        <v>5</v>
      </c>
      <c r="H24" s="78" t="s">
        <v>6</v>
      </c>
      <c r="I24" s="78" t="s">
        <v>7</v>
      </c>
      <c r="J24" s="78" t="s">
        <v>11</v>
      </c>
      <c r="K24" s="98" t="s">
        <v>12</v>
      </c>
      <c r="L24" s="15" t="s">
        <v>19</v>
      </c>
    </row>
    <row r="25" spans="2:12" x14ac:dyDescent="0.25">
      <c r="B25" s="188"/>
      <c r="C25" s="182" t="s">
        <v>37</v>
      </c>
      <c r="D25" s="79">
        <v>16</v>
      </c>
      <c r="E25" s="80" t="s">
        <v>99</v>
      </c>
      <c r="F25" s="80">
        <v>8</v>
      </c>
      <c r="G25" s="80" t="s">
        <v>107</v>
      </c>
      <c r="H25" s="39" t="s">
        <v>33</v>
      </c>
      <c r="I25" s="80" t="s">
        <v>55</v>
      </c>
      <c r="J25" s="99">
        <v>4.3</v>
      </c>
      <c r="K25" s="100">
        <f>J25*F25</f>
        <v>34.4</v>
      </c>
      <c r="L25" s="183" t="s">
        <v>38</v>
      </c>
    </row>
    <row r="26" spans="2:12" x14ac:dyDescent="0.25">
      <c r="B26" s="188"/>
      <c r="C26" s="183"/>
      <c r="D26" s="81">
        <v>17</v>
      </c>
      <c r="E26" s="39" t="s">
        <v>99</v>
      </c>
      <c r="F26" s="39">
        <v>8</v>
      </c>
      <c r="G26" s="39" t="s">
        <v>108</v>
      </c>
      <c r="H26" s="39" t="s">
        <v>33</v>
      </c>
      <c r="I26" s="39" t="s">
        <v>56</v>
      </c>
      <c r="J26" s="40">
        <v>2.15</v>
      </c>
      <c r="K26" s="100">
        <f t="shared" ref="K26:K29" si="1">J26*F26</f>
        <v>17.2</v>
      </c>
      <c r="L26" s="183"/>
    </row>
    <row r="27" spans="2:12" x14ac:dyDescent="0.25">
      <c r="B27" s="188"/>
      <c r="C27" s="183"/>
      <c r="D27" s="81">
        <v>18</v>
      </c>
      <c r="E27" s="39" t="s">
        <v>99</v>
      </c>
      <c r="F27" s="39">
        <v>4</v>
      </c>
      <c r="G27" s="39" t="s">
        <v>103</v>
      </c>
      <c r="H27" s="39" t="s">
        <v>33</v>
      </c>
      <c r="I27" s="39" t="s">
        <v>35</v>
      </c>
      <c r="J27" s="40">
        <v>14.45</v>
      </c>
      <c r="K27" s="100">
        <f t="shared" si="1"/>
        <v>57.8</v>
      </c>
      <c r="L27" s="183"/>
    </row>
    <row r="28" spans="2:12" x14ac:dyDescent="0.25">
      <c r="B28" s="188"/>
      <c r="C28" s="183"/>
      <c r="D28" s="82">
        <v>19</v>
      </c>
      <c r="E28" s="39" t="s">
        <v>99</v>
      </c>
      <c r="F28" s="83">
        <v>4</v>
      </c>
      <c r="G28" s="83" t="s">
        <v>102</v>
      </c>
      <c r="H28" s="39" t="s">
        <v>33</v>
      </c>
      <c r="I28" s="83" t="s">
        <v>35</v>
      </c>
      <c r="J28" s="101">
        <v>14.65</v>
      </c>
      <c r="K28" s="100">
        <f t="shared" si="1"/>
        <v>58.6</v>
      </c>
      <c r="L28" s="183"/>
    </row>
    <row r="29" spans="2:12" ht="15.75" thickBot="1" x14ac:dyDescent="0.3">
      <c r="B29" s="188"/>
      <c r="C29" s="183"/>
      <c r="D29" s="103">
        <v>20</v>
      </c>
      <c r="E29" s="83" t="s">
        <v>46</v>
      </c>
      <c r="F29" s="83">
        <v>1</v>
      </c>
      <c r="G29" s="83"/>
      <c r="H29" s="83"/>
      <c r="I29" s="83"/>
      <c r="J29" s="101">
        <v>13.6</v>
      </c>
      <c r="K29" s="102">
        <f t="shared" si="1"/>
        <v>13.6</v>
      </c>
      <c r="L29" s="183"/>
    </row>
    <row r="30" spans="2:12" ht="15.75" thickBot="1" x14ac:dyDescent="0.3">
      <c r="B30" s="188"/>
      <c r="C30" s="184"/>
      <c r="D30" s="149" t="s">
        <v>13</v>
      </c>
      <c r="E30" s="150"/>
      <c r="F30" s="150"/>
      <c r="G30" s="150"/>
      <c r="H30" s="150"/>
      <c r="I30" s="150"/>
      <c r="J30" s="151"/>
      <c r="K30" s="104">
        <f>SUM(K25:K29)</f>
        <v>181.6</v>
      </c>
      <c r="L30" s="183"/>
    </row>
    <row r="31" spans="2:12" ht="15.75" thickBot="1" x14ac:dyDescent="0.3">
      <c r="B31" s="188"/>
      <c r="C31" s="105" t="s">
        <v>3</v>
      </c>
      <c r="D31" s="33" t="s">
        <v>20</v>
      </c>
      <c r="E31" s="106" t="s">
        <v>4</v>
      </c>
      <c r="F31" s="106" t="s">
        <v>9</v>
      </c>
      <c r="G31" s="106" t="s">
        <v>5</v>
      </c>
      <c r="H31" s="106" t="s">
        <v>6</v>
      </c>
      <c r="I31" s="106" t="s">
        <v>7</v>
      </c>
      <c r="J31" s="106" t="s">
        <v>11</v>
      </c>
      <c r="K31" s="107" t="s">
        <v>12</v>
      </c>
      <c r="L31" s="15" t="s">
        <v>19</v>
      </c>
    </row>
    <row r="32" spans="2:12" x14ac:dyDescent="0.25">
      <c r="B32" s="188"/>
      <c r="C32" s="158" t="s">
        <v>43</v>
      </c>
      <c r="D32" s="21">
        <v>21</v>
      </c>
      <c r="E32" s="23" t="s">
        <v>109</v>
      </c>
      <c r="F32" s="23">
        <v>1</v>
      </c>
      <c r="G32" s="22" t="s">
        <v>90</v>
      </c>
      <c r="H32" s="108" t="s">
        <v>91</v>
      </c>
      <c r="I32" s="22" t="s">
        <v>70</v>
      </c>
      <c r="J32" s="24">
        <v>3.87</v>
      </c>
      <c r="K32" s="25">
        <f>J32*F32</f>
        <v>3.87</v>
      </c>
      <c r="L32" s="158" t="s">
        <v>45</v>
      </c>
    </row>
    <row r="33" spans="2:12" x14ac:dyDescent="0.25">
      <c r="B33" s="188"/>
      <c r="C33" s="159"/>
      <c r="D33" s="109">
        <v>22</v>
      </c>
      <c r="E33" s="41" t="s">
        <v>110</v>
      </c>
      <c r="F33" s="41">
        <v>4</v>
      </c>
      <c r="G33" s="41" t="s">
        <v>210</v>
      </c>
      <c r="H33" s="41" t="s">
        <v>57</v>
      </c>
      <c r="I33" s="41" t="s">
        <v>58</v>
      </c>
      <c r="J33" s="42">
        <v>23.87</v>
      </c>
      <c r="K33" s="110">
        <f>J33*F33</f>
        <v>95.48</v>
      </c>
      <c r="L33" s="159"/>
    </row>
    <row r="34" spans="2:12" ht="14.45" customHeight="1" x14ac:dyDescent="0.25">
      <c r="B34" s="188"/>
      <c r="C34" s="159"/>
      <c r="D34" s="111">
        <v>23</v>
      </c>
      <c r="E34" s="112" t="s">
        <v>111</v>
      </c>
      <c r="F34" s="112">
        <v>1</v>
      </c>
      <c r="G34" s="112" t="s">
        <v>211</v>
      </c>
      <c r="H34" s="56" t="s">
        <v>52</v>
      </c>
      <c r="I34" s="113" t="s">
        <v>59</v>
      </c>
      <c r="J34" s="114">
        <v>3.96</v>
      </c>
      <c r="K34" s="115">
        <f>J34*F34</f>
        <v>3.96</v>
      </c>
      <c r="L34" s="159"/>
    </row>
    <row r="35" spans="2:12" x14ac:dyDescent="0.25">
      <c r="B35" s="188"/>
      <c r="C35" s="159"/>
      <c r="D35" s="31">
        <v>24</v>
      </c>
      <c r="E35" s="41" t="s">
        <v>112</v>
      </c>
      <c r="F35" s="41">
        <v>2</v>
      </c>
      <c r="G35" s="41" t="s">
        <v>187</v>
      </c>
      <c r="H35" s="41" t="s">
        <v>60</v>
      </c>
      <c r="I35" s="41" t="s">
        <v>61</v>
      </c>
      <c r="J35" s="42">
        <v>12.97</v>
      </c>
      <c r="K35" s="110">
        <f>F35*J35</f>
        <v>25.94</v>
      </c>
      <c r="L35" s="159"/>
    </row>
    <row r="36" spans="2:12" x14ac:dyDescent="0.25">
      <c r="B36" s="188"/>
      <c r="C36" s="159"/>
      <c r="D36" s="31">
        <v>25</v>
      </c>
      <c r="E36" s="41" t="s">
        <v>62</v>
      </c>
      <c r="F36" s="41">
        <v>1</v>
      </c>
      <c r="G36" s="41" t="s">
        <v>90</v>
      </c>
      <c r="H36" s="41" t="s">
        <v>63</v>
      </c>
      <c r="I36" s="43"/>
      <c r="J36" s="42">
        <v>5.47</v>
      </c>
      <c r="K36" s="110">
        <f>F36*J36</f>
        <v>5.47</v>
      </c>
      <c r="L36" s="159"/>
    </row>
    <row r="37" spans="2:12" x14ac:dyDescent="0.25">
      <c r="B37" s="188"/>
      <c r="C37" s="159"/>
      <c r="D37" s="31">
        <v>26</v>
      </c>
      <c r="E37" s="41" t="s">
        <v>113</v>
      </c>
      <c r="F37" s="41">
        <v>1</v>
      </c>
      <c r="G37" s="41" t="s">
        <v>90</v>
      </c>
      <c r="H37" s="41" t="s">
        <v>64</v>
      </c>
      <c r="I37" s="41"/>
      <c r="J37" s="42">
        <v>3.93</v>
      </c>
      <c r="K37" s="110">
        <f t="shared" ref="K37:K44" si="2">F37*J37</f>
        <v>3.93</v>
      </c>
      <c r="L37" s="159"/>
    </row>
    <row r="38" spans="2:12" x14ac:dyDescent="0.25">
      <c r="B38" s="188"/>
      <c r="C38" s="159"/>
      <c r="D38" s="31">
        <v>27</v>
      </c>
      <c r="E38" s="41" t="s">
        <v>89</v>
      </c>
      <c r="F38" s="41">
        <v>1</v>
      </c>
      <c r="G38" s="41" t="s">
        <v>90</v>
      </c>
      <c r="H38" s="108" t="s">
        <v>91</v>
      </c>
      <c r="I38" s="43" t="s">
        <v>65</v>
      </c>
      <c r="J38" s="42">
        <v>5.98</v>
      </c>
      <c r="K38" s="110">
        <f t="shared" si="2"/>
        <v>5.98</v>
      </c>
      <c r="L38" s="159"/>
    </row>
    <row r="39" spans="2:12" x14ac:dyDescent="0.25">
      <c r="B39" s="188"/>
      <c r="C39" s="159"/>
      <c r="D39" s="31">
        <v>28</v>
      </c>
      <c r="E39" s="41" t="s">
        <v>114</v>
      </c>
      <c r="F39" s="41">
        <v>1</v>
      </c>
      <c r="G39" s="41" t="s">
        <v>188</v>
      </c>
      <c r="H39" s="41" t="s">
        <v>44</v>
      </c>
      <c r="I39" s="41" t="s">
        <v>67</v>
      </c>
      <c r="J39" s="42">
        <v>6.47</v>
      </c>
      <c r="K39" s="110">
        <f>F39*J39</f>
        <v>6.47</v>
      </c>
      <c r="L39" s="159"/>
    </row>
    <row r="40" spans="2:12" x14ac:dyDescent="0.25">
      <c r="B40" s="188"/>
      <c r="C40" s="159"/>
      <c r="D40" s="31">
        <v>29</v>
      </c>
      <c r="E40" s="41" t="s">
        <v>115</v>
      </c>
      <c r="F40" s="41">
        <v>24</v>
      </c>
      <c r="G40" s="41" t="s">
        <v>189</v>
      </c>
      <c r="H40" s="41" t="s">
        <v>91</v>
      </c>
      <c r="I40" s="43" t="s">
        <v>68</v>
      </c>
      <c r="J40" s="42">
        <v>0.87</v>
      </c>
      <c r="K40" s="110">
        <f t="shared" si="2"/>
        <v>20.88</v>
      </c>
      <c r="L40" s="159"/>
    </row>
    <row r="41" spans="2:12" x14ac:dyDescent="0.25">
      <c r="B41" s="188"/>
      <c r="C41" s="159"/>
      <c r="D41" s="31">
        <v>30</v>
      </c>
      <c r="E41" s="41" t="s">
        <v>116</v>
      </c>
      <c r="F41" s="41">
        <v>24</v>
      </c>
      <c r="G41" s="41" t="s">
        <v>190</v>
      </c>
      <c r="H41" s="41" t="s">
        <v>91</v>
      </c>
      <c r="I41" s="41" t="s">
        <v>69</v>
      </c>
      <c r="J41" s="42">
        <v>0.35</v>
      </c>
      <c r="K41" s="115">
        <f t="shared" si="2"/>
        <v>8.3999999999999986</v>
      </c>
      <c r="L41" s="159"/>
    </row>
    <row r="42" spans="2:12" x14ac:dyDescent="0.25">
      <c r="B42" s="188"/>
      <c r="C42" s="159"/>
      <c r="D42" s="85">
        <v>31</v>
      </c>
      <c r="E42" s="56" t="s">
        <v>117</v>
      </c>
      <c r="F42" s="56">
        <v>2</v>
      </c>
      <c r="G42" s="56" t="s">
        <v>212</v>
      </c>
      <c r="H42" s="41"/>
      <c r="I42" s="56"/>
      <c r="J42" s="116">
        <v>3.48</v>
      </c>
      <c r="K42" s="115">
        <f t="shared" si="2"/>
        <v>6.96</v>
      </c>
      <c r="L42" s="159"/>
    </row>
    <row r="43" spans="2:12" x14ac:dyDescent="0.25">
      <c r="B43" s="188"/>
      <c r="C43" s="159"/>
      <c r="D43" s="85">
        <v>32</v>
      </c>
      <c r="E43" s="56" t="s">
        <v>109</v>
      </c>
      <c r="F43" s="56">
        <v>4</v>
      </c>
      <c r="G43" s="56" t="s">
        <v>16</v>
      </c>
      <c r="H43" s="41" t="s">
        <v>91</v>
      </c>
      <c r="I43" s="56" t="s">
        <v>71</v>
      </c>
      <c r="J43" s="116">
        <v>0.1</v>
      </c>
      <c r="K43" s="115">
        <f t="shared" si="2"/>
        <v>0.4</v>
      </c>
      <c r="L43" s="159"/>
    </row>
    <row r="44" spans="2:12" x14ac:dyDescent="0.25">
      <c r="B44" s="188"/>
      <c r="C44" s="159"/>
      <c r="D44" s="85">
        <v>33</v>
      </c>
      <c r="E44" s="56" t="s">
        <v>118</v>
      </c>
      <c r="F44" s="56">
        <v>1</v>
      </c>
      <c r="G44" s="56" t="s">
        <v>213</v>
      </c>
      <c r="H44" s="41" t="s">
        <v>91</v>
      </c>
      <c r="I44" s="56" t="s">
        <v>72</v>
      </c>
      <c r="J44" s="116">
        <v>12.97</v>
      </c>
      <c r="K44" s="115">
        <f t="shared" si="2"/>
        <v>12.97</v>
      </c>
      <c r="L44" s="159"/>
    </row>
    <row r="45" spans="2:12" x14ac:dyDescent="0.25">
      <c r="B45" s="188"/>
      <c r="C45" s="159"/>
      <c r="D45" s="85">
        <v>34</v>
      </c>
      <c r="E45" s="56" t="s">
        <v>119</v>
      </c>
      <c r="F45" s="56">
        <v>2</v>
      </c>
      <c r="G45" s="56" t="s">
        <v>212</v>
      </c>
      <c r="H45" s="41"/>
      <c r="I45" s="56"/>
      <c r="J45" s="116">
        <v>4.25</v>
      </c>
      <c r="K45" s="110">
        <f>F45*J45</f>
        <v>8.5</v>
      </c>
      <c r="L45" s="159"/>
    </row>
    <row r="46" spans="2:12" x14ac:dyDescent="0.25">
      <c r="B46" s="188"/>
      <c r="C46" s="159"/>
      <c r="D46" s="85">
        <v>35</v>
      </c>
      <c r="E46" s="56" t="s">
        <v>120</v>
      </c>
      <c r="F46" s="56">
        <v>2</v>
      </c>
      <c r="G46" s="56" t="s">
        <v>214</v>
      </c>
      <c r="H46" s="41" t="s">
        <v>64</v>
      </c>
      <c r="I46" s="56" t="s">
        <v>73</v>
      </c>
      <c r="J46" s="116">
        <v>2.97</v>
      </c>
      <c r="K46" s="110">
        <f>F46*J46</f>
        <v>5.94</v>
      </c>
      <c r="L46" s="159"/>
    </row>
    <row r="47" spans="2:12" x14ac:dyDescent="0.25">
      <c r="B47" s="188"/>
      <c r="C47" s="159"/>
      <c r="D47" s="85">
        <v>36</v>
      </c>
      <c r="E47" s="56" t="s">
        <v>121</v>
      </c>
      <c r="F47" s="56">
        <v>1</v>
      </c>
      <c r="G47" s="56" t="s">
        <v>191</v>
      </c>
      <c r="H47" s="41" t="s">
        <v>44</v>
      </c>
      <c r="I47" s="56" t="s">
        <v>74</v>
      </c>
      <c r="J47" s="116">
        <v>7.98</v>
      </c>
      <c r="K47" s="110">
        <f>F47*J47</f>
        <v>7.98</v>
      </c>
      <c r="L47" s="159"/>
    </row>
    <row r="48" spans="2:12" x14ac:dyDescent="0.25">
      <c r="B48" s="188"/>
      <c r="C48" s="159"/>
      <c r="D48" s="85">
        <v>37</v>
      </c>
      <c r="E48" s="56" t="s">
        <v>122</v>
      </c>
      <c r="F48" s="56">
        <v>1</v>
      </c>
      <c r="G48" s="56" t="s">
        <v>192</v>
      </c>
      <c r="H48" s="41" t="s">
        <v>91</v>
      </c>
      <c r="I48" s="56" t="s">
        <v>75</v>
      </c>
      <c r="J48" s="116">
        <v>30.37</v>
      </c>
      <c r="K48" s="115">
        <f>F48*J48</f>
        <v>30.37</v>
      </c>
      <c r="L48" s="159"/>
    </row>
    <row r="49" spans="2:15" x14ac:dyDescent="0.25">
      <c r="B49" s="188"/>
      <c r="C49" s="159"/>
      <c r="D49" s="85">
        <v>38</v>
      </c>
      <c r="E49" s="56" t="s">
        <v>123</v>
      </c>
      <c r="F49" s="56">
        <v>12</v>
      </c>
      <c r="G49" s="56" t="s">
        <v>193</v>
      </c>
      <c r="H49" s="41" t="s">
        <v>91</v>
      </c>
      <c r="I49" s="56" t="s">
        <v>76</v>
      </c>
      <c r="J49" s="116">
        <v>0.5</v>
      </c>
      <c r="K49" s="115">
        <f>F49*J49</f>
        <v>6</v>
      </c>
      <c r="L49" s="159"/>
    </row>
    <row r="50" spans="2:15" x14ac:dyDescent="0.25">
      <c r="B50" s="188"/>
      <c r="C50" s="159"/>
      <c r="D50" s="85">
        <v>39</v>
      </c>
      <c r="E50" s="86" t="s">
        <v>124</v>
      </c>
      <c r="F50" s="56">
        <v>24</v>
      </c>
      <c r="G50" s="56" t="s">
        <v>205</v>
      </c>
      <c r="H50" s="41" t="s">
        <v>91</v>
      </c>
      <c r="I50" s="86" t="s">
        <v>77</v>
      </c>
      <c r="J50" s="116">
        <v>0.12</v>
      </c>
      <c r="K50" s="115">
        <f>J50*F50</f>
        <v>2.88</v>
      </c>
      <c r="L50" s="159"/>
    </row>
    <row r="51" spans="2:15" x14ac:dyDescent="0.25">
      <c r="B51" s="188"/>
      <c r="C51" s="159"/>
      <c r="D51" s="85">
        <v>40</v>
      </c>
      <c r="E51" s="56" t="s">
        <v>125</v>
      </c>
      <c r="F51" s="56">
        <v>12</v>
      </c>
      <c r="G51" s="56" t="s">
        <v>206</v>
      </c>
      <c r="H51" s="41" t="s">
        <v>91</v>
      </c>
      <c r="I51" s="56" t="s">
        <v>78</v>
      </c>
      <c r="J51" s="116">
        <v>0.22</v>
      </c>
      <c r="K51" s="115">
        <f>J51*F51</f>
        <v>2.64</v>
      </c>
      <c r="L51" s="159"/>
    </row>
    <row r="52" spans="2:15" x14ac:dyDescent="0.25">
      <c r="B52" s="188"/>
      <c r="C52" s="159"/>
      <c r="D52" s="85">
        <v>41</v>
      </c>
      <c r="E52" s="56" t="s">
        <v>126</v>
      </c>
      <c r="F52" s="56">
        <v>12</v>
      </c>
      <c r="G52" s="56" t="s">
        <v>207</v>
      </c>
      <c r="H52" s="41" t="s">
        <v>91</v>
      </c>
      <c r="I52" s="56" t="s">
        <v>77</v>
      </c>
      <c r="J52" s="116">
        <v>0.11</v>
      </c>
      <c r="K52" s="115">
        <f>J52*F52</f>
        <v>1.32</v>
      </c>
      <c r="L52" s="159"/>
    </row>
    <row r="53" spans="2:15" x14ac:dyDescent="0.25">
      <c r="B53" s="188"/>
      <c r="C53" s="159"/>
      <c r="D53" s="85">
        <v>42</v>
      </c>
      <c r="E53" s="56" t="s">
        <v>127</v>
      </c>
      <c r="F53" s="56">
        <v>6</v>
      </c>
      <c r="G53" s="56" t="s">
        <v>85</v>
      </c>
      <c r="H53" s="41" t="s">
        <v>91</v>
      </c>
      <c r="I53" s="56" t="s">
        <v>79</v>
      </c>
      <c r="J53" s="116">
        <v>0.7</v>
      </c>
      <c r="K53" s="115">
        <f>J53*F53</f>
        <v>4.1999999999999993</v>
      </c>
      <c r="L53" s="159"/>
    </row>
    <row r="54" spans="2:15" ht="15.75" thickBot="1" x14ac:dyDescent="0.3">
      <c r="B54" s="188"/>
      <c r="C54" s="159"/>
      <c r="D54" s="31">
        <v>44</v>
      </c>
      <c r="E54" s="41" t="s">
        <v>46</v>
      </c>
      <c r="F54" s="41">
        <v>1</v>
      </c>
      <c r="G54" s="44"/>
      <c r="H54" s="44"/>
      <c r="I54" s="44"/>
      <c r="J54" s="42">
        <f>15.5+1.31+1.1+6.23</f>
        <v>24.14</v>
      </c>
      <c r="K54" s="115">
        <f>F54*J54</f>
        <v>24.14</v>
      </c>
      <c r="L54" s="159"/>
      <c r="O54" s="14"/>
    </row>
    <row r="55" spans="2:15" ht="15.75" thickBot="1" x14ac:dyDescent="0.3">
      <c r="B55" s="188"/>
      <c r="C55" s="159"/>
      <c r="D55" s="157" t="s">
        <v>13</v>
      </c>
      <c r="E55" s="157"/>
      <c r="F55" s="157"/>
      <c r="G55" s="157"/>
      <c r="H55" s="157"/>
      <c r="I55" s="157"/>
      <c r="J55" s="157"/>
      <c r="K55" s="117">
        <f>SUM(K32:K54)</f>
        <v>294.67999999999995</v>
      </c>
      <c r="L55" s="181"/>
      <c r="O55" s="14"/>
    </row>
    <row r="56" spans="2:15" ht="15.75" thickBot="1" x14ac:dyDescent="0.3">
      <c r="B56" s="188"/>
      <c r="C56" s="45" t="s">
        <v>3</v>
      </c>
      <c r="D56" s="33" t="s">
        <v>20</v>
      </c>
      <c r="E56" s="45" t="s">
        <v>4</v>
      </c>
      <c r="F56" s="45" t="s">
        <v>9</v>
      </c>
      <c r="G56" s="45" t="s">
        <v>5</v>
      </c>
      <c r="H56" s="45" t="s">
        <v>6</v>
      </c>
      <c r="I56" s="45" t="s">
        <v>7</v>
      </c>
      <c r="J56" s="45" t="s">
        <v>11</v>
      </c>
      <c r="K56" s="118" t="s">
        <v>12</v>
      </c>
      <c r="L56" s="15" t="s">
        <v>19</v>
      </c>
    </row>
    <row r="57" spans="2:15" x14ac:dyDescent="0.25">
      <c r="B57" s="188"/>
      <c r="C57" s="143" t="s">
        <v>43</v>
      </c>
      <c r="D57" s="119">
        <v>45</v>
      </c>
      <c r="E57" s="41" t="s">
        <v>83</v>
      </c>
      <c r="F57" s="120">
        <v>4</v>
      </c>
      <c r="G57" s="41" t="s">
        <v>215</v>
      </c>
      <c r="H57" s="120" t="s">
        <v>80</v>
      </c>
      <c r="I57" s="120" t="s">
        <v>84</v>
      </c>
      <c r="J57" s="121">
        <v>3.98</v>
      </c>
      <c r="K57" s="122">
        <f t="shared" ref="K57:K63" si="3">J57*F57</f>
        <v>15.92</v>
      </c>
      <c r="L57" s="143" t="s">
        <v>81</v>
      </c>
      <c r="O57" s="14"/>
    </row>
    <row r="58" spans="2:15" x14ac:dyDescent="0.25">
      <c r="B58" s="188"/>
      <c r="C58" s="144"/>
      <c r="D58" s="85">
        <v>46</v>
      </c>
      <c r="E58" s="41" t="s">
        <v>66</v>
      </c>
      <c r="F58" s="56">
        <v>4</v>
      </c>
      <c r="G58" s="41" t="s">
        <v>216</v>
      </c>
      <c r="H58" s="56" t="s">
        <v>44</v>
      </c>
      <c r="I58" s="56" t="s">
        <v>88</v>
      </c>
      <c r="J58" s="116">
        <v>6.47</v>
      </c>
      <c r="K58" s="123">
        <f t="shared" si="3"/>
        <v>25.88</v>
      </c>
      <c r="L58" s="144"/>
    </row>
    <row r="59" spans="2:15" x14ac:dyDescent="0.25">
      <c r="B59" s="188"/>
      <c r="C59" s="144"/>
      <c r="D59" s="85">
        <v>47</v>
      </c>
      <c r="E59" s="41" t="s">
        <v>85</v>
      </c>
      <c r="F59" s="56">
        <v>1</v>
      </c>
      <c r="G59" s="41" t="s">
        <v>217</v>
      </c>
      <c r="H59" s="56" t="s">
        <v>86</v>
      </c>
      <c r="I59" s="56" t="s">
        <v>87</v>
      </c>
      <c r="J59" s="116">
        <v>2.38</v>
      </c>
      <c r="K59" s="123">
        <f t="shared" si="3"/>
        <v>2.38</v>
      </c>
      <c r="L59" s="144"/>
      <c r="O59" s="14"/>
    </row>
    <row r="60" spans="2:15" x14ac:dyDescent="0.25">
      <c r="B60" s="188"/>
      <c r="C60" s="144"/>
      <c r="D60" s="85">
        <v>48</v>
      </c>
      <c r="E60" s="41" t="s">
        <v>89</v>
      </c>
      <c r="F60" s="56">
        <v>3</v>
      </c>
      <c r="G60" s="41" t="s">
        <v>90</v>
      </c>
      <c r="H60" s="56" t="s">
        <v>91</v>
      </c>
      <c r="I60" s="56" t="s">
        <v>92</v>
      </c>
      <c r="J60" s="116">
        <v>5.98</v>
      </c>
      <c r="K60" s="123">
        <f t="shared" si="3"/>
        <v>17.940000000000001</v>
      </c>
      <c r="L60" s="144"/>
    </row>
    <row r="61" spans="2:15" x14ac:dyDescent="0.25">
      <c r="B61" s="188"/>
      <c r="C61" s="144"/>
      <c r="D61" s="85">
        <v>49</v>
      </c>
      <c r="E61" s="41" t="s">
        <v>62</v>
      </c>
      <c r="F61" s="56">
        <v>6</v>
      </c>
      <c r="G61" s="41" t="s">
        <v>90</v>
      </c>
      <c r="H61" s="56" t="s">
        <v>93</v>
      </c>
      <c r="I61" s="56"/>
      <c r="J61" s="116">
        <v>5.47</v>
      </c>
      <c r="K61" s="123">
        <f t="shared" si="3"/>
        <v>32.82</v>
      </c>
      <c r="L61" s="144"/>
    </row>
    <row r="62" spans="2:15" x14ac:dyDescent="0.25">
      <c r="B62" s="188"/>
      <c r="C62" s="144"/>
      <c r="D62" s="85">
        <v>50</v>
      </c>
      <c r="E62" s="41" t="s">
        <v>94</v>
      </c>
      <c r="F62" s="56">
        <v>18</v>
      </c>
      <c r="G62" s="41" t="s">
        <v>95</v>
      </c>
      <c r="H62" s="56" t="s">
        <v>96</v>
      </c>
      <c r="I62" s="56" t="s">
        <v>97</v>
      </c>
      <c r="J62" s="116">
        <v>3.46</v>
      </c>
      <c r="K62" s="123">
        <f t="shared" si="3"/>
        <v>62.28</v>
      </c>
      <c r="L62" s="144"/>
    </row>
    <row r="63" spans="2:15" ht="15.75" thickBot="1" x14ac:dyDescent="0.3">
      <c r="B63" s="188"/>
      <c r="C63" s="144"/>
      <c r="D63" s="31">
        <v>51</v>
      </c>
      <c r="E63" s="41" t="s">
        <v>46</v>
      </c>
      <c r="F63" s="41">
        <v>1</v>
      </c>
      <c r="G63" s="41"/>
      <c r="H63" s="41"/>
      <c r="I63" s="41"/>
      <c r="J63" s="42">
        <f>11.31+1.07+0.71+0.98</f>
        <v>14.07</v>
      </c>
      <c r="K63" s="110">
        <f t="shared" si="3"/>
        <v>14.07</v>
      </c>
      <c r="L63" s="144"/>
      <c r="O63" s="14"/>
    </row>
    <row r="64" spans="2:15" ht="15.75" thickBot="1" x14ac:dyDescent="0.3">
      <c r="B64" s="188"/>
      <c r="C64" s="145"/>
      <c r="D64" s="146" t="s">
        <v>13</v>
      </c>
      <c r="E64" s="147"/>
      <c r="F64" s="147"/>
      <c r="G64" s="147"/>
      <c r="H64" s="147"/>
      <c r="I64" s="147"/>
      <c r="J64" s="148"/>
      <c r="K64" s="117">
        <f>SUM(K57:K63)</f>
        <v>171.29</v>
      </c>
      <c r="L64" s="145"/>
    </row>
    <row r="65" spans="2:15" ht="15.75" thickBot="1" x14ac:dyDescent="0.3">
      <c r="B65" s="188"/>
      <c r="C65" s="45" t="s">
        <v>3</v>
      </c>
      <c r="D65" s="78" t="s">
        <v>20</v>
      </c>
      <c r="E65" s="45" t="s">
        <v>4</v>
      </c>
      <c r="F65" s="45" t="s">
        <v>9</v>
      </c>
      <c r="G65" s="45" t="s">
        <v>5</v>
      </c>
      <c r="H65" s="45" t="s">
        <v>6</v>
      </c>
      <c r="I65" s="45" t="s">
        <v>7</v>
      </c>
      <c r="J65" s="45" t="s">
        <v>11</v>
      </c>
      <c r="K65" s="118" t="s">
        <v>12</v>
      </c>
      <c r="L65" s="15" t="s">
        <v>19</v>
      </c>
    </row>
    <row r="66" spans="2:15" x14ac:dyDescent="0.25">
      <c r="B66" s="188"/>
      <c r="C66" s="143" t="s">
        <v>43</v>
      </c>
      <c r="D66" s="31">
        <v>52</v>
      </c>
      <c r="E66" s="56" t="s">
        <v>131</v>
      </c>
      <c r="F66" s="56">
        <v>1</v>
      </c>
      <c r="G66" s="56" t="s">
        <v>134</v>
      </c>
      <c r="H66" s="56" t="s">
        <v>91</v>
      </c>
      <c r="I66" s="56" t="s">
        <v>136</v>
      </c>
      <c r="J66" s="124">
        <v>4.21</v>
      </c>
      <c r="K66" s="123">
        <f>J66*F66</f>
        <v>4.21</v>
      </c>
      <c r="L66" s="143" t="s">
        <v>81</v>
      </c>
    </row>
    <row r="67" spans="2:15" x14ac:dyDescent="0.25">
      <c r="B67" s="188"/>
      <c r="C67" s="144"/>
      <c r="D67" s="31">
        <v>53</v>
      </c>
      <c r="E67" s="41" t="s">
        <v>128</v>
      </c>
      <c r="F67" s="41">
        <v>5</v>
      </c>
      <c r="G67" s="41" t="s">
        <v>218</v>
      </c>
      <c r="H67" s="41" t="s">
        <v>91</v>
      </c>
      <c r="I67" s="41" t="s">
        <v>137</v>
      </c>
      <c r="J67" s="125">
        <v>21.64</v>
      </c>
      <c r="K67" s="123">
        <f t="shared" ref="K67:K76" si="4">J67*F67</f>
        <v>108.2</v>
      </c>
      <c r="L67" s="144"/>
    </row>
    <row r="68" spans="2:15" x14ac:dyDescent="0.25">
      <c r="B68" s="188"/>
      <c r="C68" s="144"/>
      <c r="D68" s="31">
        <v>54</v>
      </c>
      <c r="E68" s="41" t="s">
        <v>140</v>
      </c>
      <c r="F68" s="41">
        <v>1</v>
      </c>
      <c r="G68" s="41" t="s">
        <v>90</v>
      </c>
      <c r="H68" s="41" t="s">
        <v>91</v>
      </c>
      <c r="I68" s="41" t="s">
        <v>138</v>
      </c>
      <c r="J68" s="125">
        <v>8.64</v>
      </c>
      <c r="K68" s="123">
        <f t="shared" si="4"/>
        <v>8.64</v>
      </c>
      <c r="L68" s="144"/>
    </row>
    <row r="69" spans="2:15" x14ac:dyDescent="0.25">
      <c r="B69" s="188"/>
      <c r="C69" s="144"/>
      <c r="D69" s="31">
        <v>55</v>
      </c>
      <c r="E69" s="41" t="s">
        <v>132</v>
      </c>
      <c r="F69" s="41">
        <v>4</v>
      </c>
      <c r="G69" s="41" t="s">
        <v>219</v>
      </c>
      <c r="H69" s="41" t="s">
        <v>91</v>
      </c>
      <c r="I69" s="41" t="s">
        <v>139</v>
      </c>
      <c r="J69" s="125">
        <v>0.22</v>
      </c>
      <c r="K69" s="123">
        <f t="shared" si="4"/>
        <v>0.88</v>
      </c>
      <c r="L69" s="144"/>
    </row>
    <row r="70" spans="2:15" x14ac:dyDescent="0.25">
      <c r="B70" s="188"/>
      <c r="C70" s="144"/>
      <c r="D70" s="31">
        <v>56</v>
      </c>
      <c r="E70" s="41" t="s">
        <v>133</v>
      </c>
      <c r="F70" s="41">
        <v>8</v>
      </c>
      <c r="G70" s="41" t="s">
        <v>219</v>
      </c>
      <c r="H70" s="41" t="s">
        <v>135</v>
      </c>
      <c r="I70" s="41" t="s">
        <v>129</v>
      </c>
      <c r="J70" s="125">
        <v>0.12</v>
      </c>
      <c r="K70" s="123">
        <f t="shared" si="4"/>
        <v>0.96</v>
      </c>
      <c r="L70" s="144"/>
    </row>
    <row r="71" spans="2:15" x14ac:dyDescent="0.25">
      <c r="B71" s="188"/>
      <c r="C71" s="144"/>
      <c r="D71" s="31">
        <v>57</v>
      </c>
      <c r="E71" s="41" t="s">
        <v>143</v>
      </c>
      <c r="F71" s="41">
        <v>2</v>
      </c>
      <c r="G71" s="41" t="s">
        <v>208</v>
      </c>
      <c r="H71" s="41" t="s">
        <v>142</v>
      </c>
      <c r="I71" s="41" t="s">
        <v>141</v>
      </c>
      <c r="J71" s="41">
        <v>16.21</v>
      </c>
      <c r="K71" s="123">
        <f t="shared" si="4"/>
        <v>32.42</v>
      </c>
      <c r="L71" s="144"/>
    </row>
    <row r="72" spans="2:15" x14ac:dyDescent="0.25">
      <c r="B72" s="188"/>
      <c r="C72" s="144"/>
      <c r="D72" s="31">
        <v>58</v>
      </c>
      <c r="E72" s="41" t="s">
        <v>132</v>
      </c>
      <c r="F72" s="41">
        <v>4</v>
      </c>
      <c r="G72" s="41" t="s">
        <v>194</v>
      </c>
      <c r="H72" s="41" t="s">
        <v>91</v>
      </c>
      <c r="I72" s="41" t="s">
        <v>144</v>
      </c>
      <c r="J72" s="41">
        <v>0.9</v>
      </c>
      <c r="K72" s="123">
        <f t="shared" si="4"/>
        <v>3.6</v>
      </c>
      <c r="L72" s="144"/>
    </row>
    <row r="73" spans="2:15" x14ac:dyDescent="0.25">
      <c r="B73" s="188"/>
      <c r="C73" s="144"/>
      <c r="D73" s="31">
        <v>59</v>
      </c>
      <c r="E73" s="41" t="s">
        <v>145</v>
      </c>
      <c r="F73" s="41">
        <v>4</v>
      </c>
      <c r="G73" s="41" t="s">
        <v>195</v>
      </c>
      <c r="H73" s="41" t="s">
        <v>91</v>
      </c>
      <c r="I73" s="41" t="s">
        <v>129</v>
      </c>
      <c r="J73" s="41">
        <v>0.26</v>
      </c>
      <c r="K73" s="123">
        <f t="shared" si="4"/>
        <v>1.04</v>
      </c>
      <c r="L73" s="144"/>
    </row>
    <row r="74" spans="2:15" x14ac:dyDescent="0.25">
      <c r="B74" s="188"/>
      <c r="C74" s="144"/>
      <c r="D74" s="31">
        <v>60</v>
      </c>
      <c r="E74" s="41" t="s">
        <v>133</v>
      </c>
      <c r="F74" s="41">
        <v>8</v>
      </c>
      <c r="G74" s="41" t="s">
        <v>196</v>
      </c>
      <c r="H74" s="41" t="s">
        <v>91</v>
      </c>
      <c r="I74" s="41" t="s">
        <v>129</v>
      </c>
      <c r="J74" s="41">
        <f>1.18/6</f>
        <v>0.19666666666666666</v>
      </c>
      <c r="K74" s="123">
        <f t="shared" si="4"/>
        <v>1.5733333333333333</v>
      </c>
      <c r="L74" s="144"/>
    </row>
    <row r="75" spans="2:15" x14ac:dyDescent="0.25">
      <c r="B75" s="188"/>
      <c r="C75" s="144"/>
      <c r="D75" s="31">
        <v>61</v>
      </c>
      <c r="E75" s="41" t="s">
        <v>146</v>
      </c>
      <c r="F75" s="41">
        <v>2</v>
      </c>
      <c r="G75" s="41" t="s">
        <v>147</v>
      </c>
      <c r="H75" s="41" t="s">
        <v>130</v>
      </c>
      <c r="I75" s="41" t="s">
        <v>148</v>
      </c>
      <c r="J75" s="41">
        <v>28.97</v>
      </c>
      <c r="K75" s="123">
        <f t="shared" si="4"/>
        <v>57.94</v>
      </c>
      <c r="L75" s="144"/>
    </row>
    <row r="76" spans="2:15" ht="15.75" thickBot="1" x14ac:dyDescent="0.3">
      <c r="B76" s="188"/>
      <c r="C76" s="144"/>
      <c r="D76" s="111">
        <v>62</v>
      </c>
      <c r="E76" s="112" t="s">
        <v>46</v>
      </c>
      <c r="F76" s="112">
        <v>1</v>
      </c>
      <c r="G76" s="112"/>
      <c r="H76" s="112"/>
      <c r="I76" s="112"/>
      <c r="J76" s="112">
        <f>11+5.19</f>
        <v>16.190000000000001</v>
      </c>
      <c r="K76" s="126">
        <f t="shared" si="4"/>
        <v>16.190000000000001</v>
      </c>
      <c r="L76" s="144"/>
    </row>
    <row r="77" spans="2:15" ht="15.75" thickBot="1" x14ac:dyDescent="0.3">
      <c r="B77" s="188"/>
      <c r="C77" s="145"/>
      <c r="D77" s="127"/>
      <c r="E77" s="128"/>
      <c r="F77" s="128"/>
      <c r="G77" s="128"/>
      <c r="H77" s="128"/>
      <c r="I77" s="128"/>
      <c r="J77" s="129" t="s">
        <v>13</v>
      </c>
      <c r="K77" s="130">
        <f>SUM(K66:K76)</f>
        <v>235.65333333333331</v>
      </c>
      <c r="L77" s="145"/>
    </row>
    <row r="78" spans="2:15" ht="15.75" thickBot="1" x14ac:dyDescent="0.3">
      <c r="B78" s="188"/>
      <c r="C78" s="45" t="s">
        <v>3</v>
      </c>
      <c r="D78" s="33" t="s">
        <v>20</v>
      </c>
      <c r="E78" s="45" t="s">
        <v>4</v>
      </c>
      <c r="F78" s="45" t="s">
        <v>9</v>
      </c>
      <c r="G78" s="45" t="s">
        <v>5</v>
      </c>
      <c r="H78" s="45" t="s">
        <v>6</v>
      </c>
      <c r="I78" s="45" t="s">
        <v>7</v>
      </c>
      <c r="J78" s="45" t="s">
        <v>11</v>
      </c>
      <c r="K78" s="131" t="s">
        <v>12</v>
      </c>
      <c r="L78" s="15" t="s">
        <v>19</v>
      </c>
    </row>
    <row r="79" spans="2:15" x14ac:dyDescent="0.25">
      <c r="B79" s="188"/>
      <c r="C79" s="178" t="s">
        <v>43</v>
      </c>
      <c r="D79" s="132">
        <v>63</v>
      </c>
      <c r="E79" s="46" t="s">
        <v>221</v>
      </c>
      <c r="F79" s="133">
        <v>1</v>
      </c>
      <c r="G79" s="46" t="s">
        <v>220</v>
      </c>
      <c r="H79" s="133"/>
      <c r="I79" s="133"/>
      <c r="J79" s="134">
        <v>51</v>
      </c>
      <c r="K79" s="135">
        <f>J79*F79</f>
        <v>51</v>
      </c>
      <c r="L79" s="178" t="s">
        <v>81</v>
      </c>
    </row>
    <row r="80" spans="2:15" ht="15.75" thickBot="1" x14ac:dyDescent="0.3">
      <c r="B80" s="188"/>
      <c r="C80" s="179"/>
      <c r="D80" s="58">
        <v>64</v>
      </c>
      <c r="E80" s="46"/>
      <c r="F80" s="46"/>
      <c r="G80" s="46"/>
      <c r="H80" s="46"/>
      <c r="I80" s="46"/>
      <c r="J80" s="47"/>
      <c r="K80" s="59">
        <f>J80*F80</f>
        <v>0</v>
      </c>
      <c r="L80" s="179"/>
      <c r="O80" s="14"/>
    </row>
    <row r="81" spans="2:12" ht="15.75" thickBot="1" x14ac:dyDescent="0.3">
      <c r="B81" s="188"/>
      <c r="C81" s="180"/>
      <c r="D81" s="160" t="s">
        <v>13</v>
      </c>
      <c r="E81" s="161"/>
      <c r="F81" s="161"/>
      <c r="G81" s="161"/>
      <c r="H81" s="161"/>
      <c r="I81" s="161"/>
      <c r="J81" s="162"/>
      <c r="K81" s="136">
        <f>SUM(K79:K80)</f>
        <v>51</v>
      </c>
      <c r="L81" s="180"/>
    </row>
    <row r="82" spans="2:12" ht="15.75" thickBot="1" x14ac:dyDescent="0.3">
      <c r="B82" s="188"/>
      <c r="C82" s="45" t="s">
        <v>3</v>
      </c>
      <c r="D82" s="33" t="s">
        <v>20</v>
      </c>
      <c r="E82" s="45" t="s">
        <v>4</v>
      </c>
      <c r="F82" s="45" t="s">
        <v>9</v>
      </c>
      <c r="G82" s="45" t="s">
        <v>5</v>
      </c>
      <c r="H82" s="45" t="s">
        <v>6</v>
      </c>
      <c r="I82" s="45" t="s">
        <v>7</v>
      </c>
      <c r="J82" s="45" t="s">
        <v>11</v>
      </c>
      <c r="K82" s="118" t="s">
        <v>12</v>
      </c>
      <c r="L82" s="15" t="s">
        <v>19</v>
      </c>
    </row>
    <row r="83" spans="2:12" x14ac:dyDescent="0.25">
      <c r="B83" s="188"/>
      <c r="C83" s="163" t="s">
        <v>149</v>
      </c>
      <c r="D83" s="60">
        <v>65</v>
      </c>
      <c r="E83" s="61" t="s">
        <v>150</v>
      </c>
      <c r="F83" s="61">
        <v>2</v>
      </c>
      <c r="G83" s="61" t="s">
        <v>152</v>
      </c>
      <c r="H83" s="61" t="s">
        <v>130</v>
      </c>
      <c r="I83" s="61" t="s">
        <v>153</v>
      </c>
      <c r="J83" s="61">
        <v>3.99</v>
      </c>
      <c r="K83" s="62">
        <f>J83*F83</f>
        <v>7.98</v>
      </c>
      <c r="L83" s="163" t="s">
        <v>155</v>
      </c>
    </row>
    <row r="84" spans="2:12" x14ac:dyDescent="0.25">
      <c r="B84" s="188"/>
      <c r="C84" s="164"/>
      <c r="D84" s="60">
        <v>66</v>
      </c>
      <c r="E84" s="63" t="s">
        <v>151</v>
      </c>
      <c r="F84" s="61">
        <v>1</v>
      </c>
      <c r="G84" s="61" t="s">
        <v>152</v>
      </c>
      <c r="H84" s="61" t="s">
        <v>130</v>
      </c>
      <c r="I84" s="63" t="s">
        <v>154</v>
      </c>
      <c r="J84" s="63">
        <v>10.99</v>
      </c>
      <c r="K84" s="62">
        <f>J84*F84</f>
        <v>10.99</v>
      </c>
      <c r="L84" s="164"/>
    </row>
    <row r="85" spans="2:12" ht="15.75" thickBot="1" x14ac:dyDescent="0.3">
      <c r="B85" s="188"/>
      <c r="C85" s="164"/>
      <c r="D85" s="64">
        <v>67</v>
      </c>
      <c r="E85" s="63" t="s">
        <v>46</v>
      </c>
      <c r="F85" s="63">
        <v>1</v>
      </c>
      <c r="G85" s="63"/>
      <c r="H85" s="63"/>
      <c r="I85" s="63"/>
      <c r="J85" s="63">
        <v>1.7</v>
      </c>
      <c r="K85" s="74">
        <f>J85*F85</f>
        <v>1.7</v>
      </c>
      <c r="L85" s="164"/>
    </row>
    <row r="86" spans="2:12" ht="15.75" thickBot="1" x14ac:dyDescent="0.3">
      <c r="B86" s="188"/>
      <c r="C86" s="165"/>
      <c r="D86" s="137"/>
      <c r="E86" s="137"/>
      <c r="F86" s="137"/>
      <c r="G86" s="137"/>
      <c r="H86" s="137"/>
      <c r="I86" s="137"/>
      <c r="J86" s="138"/>
      <c r="K86" s="139">
        <f>SUM(K83:K85)</f>
        <v>20.669999999999998</v>
      </c>
      <c r="L86" s="165"/>
    </row>
    <row r="87" spans="2:12" ht="15.75" thickBot="1" x14ac:dyDescent="0.3">
      <c r="B87" s="188"/>
      <c r="C87" s="45" t="s">
        <v>3</v>
      </c>
      <c r="D87" s="33" t="s">
        <v>20</v>
      </c>
      <c r="E87" s="45" t="s">
        <v>4</v>
      </c>
      <c r="F87" s="45" t="s">
        <v>9</v>
      </c>
      <c r="G87" s="45" t="s">
        <v>5</v>
      </c>
      <c r="H87" s="45" t="s">
        <v>6</v>
      </c>
      <c r="I87" s="45" t="s">
        <v>7</v>
      </c>
      <c r="J87" s="45" t="s">
        <v>11</v>
      </c>
      <c r="K87" s="118" t="s">
        <v>12</v>
      </c>
      <c r="L87" s="15" t="s">
        <v>19</v>
      </c>
    </row>
    <row r="88" spans="2:12" ht="15.75" thickBot="1" x14ac:dyDescent="0.3">
      <c r="B88" s="188"/>
      <c r="C88" s="152" t="s">
        <v>39</v>
      </c>
      <c r="D88" s="65">
        <v>68</v>
      </c>
      <c r="E88" s="66" t="s">
        <v>17</v>
      </c>
      <c r="F88" s="66">
        <v>3</v>
      </c>
      <c r="G88" s="66" t="s">
        <v>18</v>
      </c>
      <c r="H88" s="66" t="s">
        <v>40</v>
      </c>
      <c r="I88" s="66" t="s">
        <v>42</v>
      </c>
      <c r="J88" s="140" t="s">
        <v>41</v>
      </c>
      <c r="K88" s="141">
        <v>0</v>
      </c>
      <c r="L88" s="174" t="s">
        <v>21</v>
      </c>
    </row>
    <row r="89" spans="2:12" ht="15.75" thickBot="1" x14ac:dyDescent="0.3">
      <c r="B89" s="189"/>
      <c r="C89" s="153"/>
      <c r="D89" s="154" t="s">
        <v>13</v>
      </c>
      <c r="E89" s="155"/>
      <c r="F89" s="155"/>
      <c r="G89" s="155"/>
      <c r="H89" s="155"/>
      <c r="I89" s="155"/>
      <c r="J89" s="156"/>
      <c r="K89" s="142">
        <f>K88</f>
        <v>0</v>
      </c>
      <c r="L89" s="174"/>
    </row>
    <row r="90" spans="2:12" x14ac:dyDescent="0.25">
      <c r="B90" s="166" t="s">
        <v>23</v>
      </c>
      <c r="C90" s="167"/>
      <c r="D90" s="167"/>
      <c r="E90" s="167"/>
      <c r="F90" s="167"/>
      <c r="G90" s="167"/>
      <c r="H90" s="167"/>
      <c r="I90" s="167"/>
      <c r="J90" s="167"/>
      <c r="K90" s="170">
        <f>SUM(K6,K10,K14,K23,K30,K55,K64,K77,K81,K86,K89)</f>
        <v>3304.9333333333329</v>
      </c>
      <c r="L90" s="172"/>
    </row>
    <row r="91" spans="2:12" ht="15.75" thickBot="1" x14ac:dyDescent="0.3">
      <c r="B91" s="168"/>
      <c r="C91" s="169"/>
      <c r="D91" s="169"/>
      <c r="E91" s="169"/>
      <c r="F91" s="169"/>
      <c r="G91" s="169"/>
      <c r="H91" s="169"/>
      <c r="I91" s="169"/>
      <c r="J91" s="169"/>
      <c r="K91" s="171"/>
      <c r="L91" s="173"/>
    </row>
    <row r="93" spans="2:12" x14ac:dyDescent="0.25">
      <c r="K93" s="14"/>
    </row>
    <row r="94" spans="2:12" x14ac:dyDescent="0.25">
      <c r="K94" s="14"/>
    </row>
    <row r="95" spans="2:12" x14ac:dyDescent="0.25">
      <c r="K95" s="14">
        <v>3283.05</v>
      </c>
    </row>
    <row r="98" spans="10:10" x14ac:dyDescent="0.25">
      <c r="J98" s="1"/>
    </row>
  </sheetData>
  <mergeCells count="40">
    <mergeCell ref="F1:L1"/>
    <mergeCell ref="L4:L6"/>
    <mergeCell ref="L16:L23"/>
    <mergeCell ref="D23:J23"/>
    <mergeCell ref="D14:J14"/>
    <mergeCell ref="C2:E2"/>
    <mergeCell ref="D6:J6"/>
    <mergeCell ref="C4:C6"/>
    <mergeCell ref="C16:C23"/>
    <mergeCell ref="C8:C10"/>
    <mergeCell ref="C12:C14"/>
    <mergeCell ref="B90:J91"/>
    <mergeCell ref="K90:K91"/>
    <mergeCell ref="L90:L91"/>
    <mergeCell ref="L88:L89"/>
    <mergeCell ref="F2:L2"/>
    <mergeCell ref="L79:L81"/>
    <mergeCell ref="C79:C81"/>
    <mergeCell ref="L32:L55"/>
    <mergeCell ref="C25:C30"/>
    <mergeCell ref="L25:L30"/>
    <mergeCell ref="B1:B2"/>
    <mergeCell ref="B3:B89"/>
    <mergeCell ref="C1:E1"/>
    <mergeCell ref="L8:L10"/>
    <mergeCell ref="L12:L14"/>
    <mergeCell ref="D10:J10"/>
    <mergeCell ref="L57:L64"/>
    <mergeCell ref="D64:J64"/>
    <mergeCell ref="D30:J30"/>
    <mergeCell ref="C88:C89"/>
    <mergeCell ref="D89:J89"/>
    <mergeCell ref="D55:J55"/>
    <mergeCell ref="C32:C55"/>
    <mergeCell ref="D81:J81"/>
    <mergeCell ref="C57:C64"/>
    <mergeCell ref="C66:C77"/>
    <mergeCell ref="L66:L77"/>
    <mergeCell ref="C83:C86"/>
    <mergeCell ref="L83:L8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abSelected="1" topLeftCell="A7" zoomScale="80" zoomScaleNormal="80" zoomScaleSheetLayoutView="70" workbookViewId="0">
      <selection activeCell="L11" sqref="L11:L19"/>
    </sheetView>
  </sheetViews>
  <sheetFormatPr defaultRowHeight="15" x14ac:dyDescent="0.25"/>
  <cols>
    <col min="3" max="3" width="22.85546875" customWidth="1"/>
    <col min="4" max="4" width="7.140625" bestFit="1" customWidth="1"/>
    <col min="5" max="5" width="40.7109375" bestFit="1" customWidth="1"/>
    <col min="6" max="6" width="5.140625" bestFit="1" customWidth="1"/>
    <col min="7" max="7" width="33.7109375" bestFit="1" customWidth="1"/>
    <col min="8" max="8" width="17.5703125" bestFit="1" customWidth="1"/>
    <col min="9" max="9" width="22.7109375" bestFit="1" customWidth="1"/>
    <col min="10" max="10" width="19.5703125" hidden="1" customWidth="1"/>
    <col min="11" max="11" width="18.5703125" hidden="1" customWidth="1"/>
    <col min="12" max="12" width="29.42578125" customWidth="1"/>
    <col min="15" max="15" width="9.7109375" bestFit="1" customWidth="1"/>
  </cols>
  <sheetData>
    <row r="1" spans="2:15" ht="15.75" thickBot="1" x14ac:dyDescent="0.3">
      <c r="B1" s="185"/>
      <c r="C1" s="175" t="s">
        <v>0</v>
      </c>
      <c r="D1" s="176"/>
      <c r="E1" s="177"/>
      <c r="F1" s="175" t="s">
        <v>2</v>
      </c>
      <c r="G1" s="176"/>
      <c r="H1" s="176"/>
      <c r="I1" s="176"/>
      <c r="J1" s="176"/>
      <c r="K1" s="176"/>
      <c r="L1" s="177"/>
    </row>
    <row r="2" spans="2:15" ht="15.75" thickBot="1" x14ac:dyDescent="0.3">
      <c r="B2" s="186"/>
      <c r="C2" s="175" t="s">
        <v>1</v>
      </c>
      <c r="D2" s="176"/>
      <c r="E2" s="177"/>
      <c r="F2" s="175" t="s">
        <v>8</v>
      </c>
      <c r="G2" s="176"/>
      <c r="H2" s="176"/>
      <c r="I2" s="176"/>
      <c r="J2" s="176"/>
      <c r="K2" s="176"/>
      <c r="L2" s="177"/>
    </row>
    <row r="3" spans="2:15" ht="15.75" thickBot="1" x14ac:dyDescent="0.3">
      <c r="B3" s="187" t="s">
        <v>22</v>
      </c>
      <c r="C3" s="2" t="s">
        <v>3</v>
      </c>
      <c r="D3" s="3" t="s">
        <v>20</v>
      </c>
      <c r="E3" s="2" t="s">
        <v>4</v>
      </c>
      <c r="F3" s="2" t="s">
        <v>9</v>
      </c>
      <c r="G3" s="2" t="s">
        <v>5</v>
      </c>
      <c r="H3" s="2" t="s">
        <v>6</v>
      </c>
      <c r="I3" s="2" t="s">
        <v>7</v>
      </c>
      <c r="J3" s="2" t="s">
        <v>11</v>
      </c>
      <c r="K3" s="49" t="s">
        <v>12</v>
      </c>
      <c r="L3" s="15" t="s">
        <v>19</v>
      </c>
    </row>
    <row r="4" spans="2:15" ht="15.75" thickBot="1" x14ac:dyDescent="0.3">
      <c r="B4" s="188"/>
      <c r="C4" s="52" t="s">
        <v>50</v>
      </c>
      <c r="D4" s="34" t="s">
        <v>156</v>
      </c>
      <c r="E4" s="35" t="s">
        <v>14</v>
      </c>
      <c r="F4" s="35">
        <v>4</v>
      </c>
      <c r="G4" s="35" t="s">
        <v>10</v>
      </c>
      <c r="H4" s="35" t="s">
        <v>48</v>
      </c>
      <c r="I4" s="35" t="s">
        <v>49</v>
      </c>
      <c r="J4" s="6">
        <v>51.55</v>
      </c>
      <c r="K4" s="7">
        <f>J4*F4</f>
        <v>206.2</v>
      </c>
      <c r="L4" s="51" t="s">
        <v>51</v>
      </c>
    </row>
    <row r="5" spans="2:15" ht="15.75" thickBot="1" x14ac:dyDescent="0.3">
      <c r="B5" s="188"/>
      <c r="C5" s="2" t="s">
        <v>3</v>
      </c>
      <c r="D5" s="33" t="s">
        <v>20</v>
      </c>
      <c r="E5" s="32" t="s">
        <v>4</v>
      </c>
      <c r="F5" s="32" t="s">
        <v>9</v>
      </c>
      <c r="G5" s="32" t="s">
        <v>5</v>
      </c>
      <c r="H5" s="32" t="s">
        <v>6</v>
      </c>
      <c r="I5" s="32" t="s">
        <v>7</v>
      </c>
      <c r="J5" s="2" t="s">
        <v>11</v>
      </c>
      <c r="K5" s="8" t="s">
        <v>12</v>
      </c>
      <c r="L5" s="15" t="s">
        <v>19</v>
      </c>
    </row>
    <row r="6" spans="2:15" ht="14.45" customHeight="1" x14ac:dyDescent="0.25">
      <c r="B6" s="188"/>
      <c r="C6" s="200" t="s">
        <v>26</v>
      </c>
      <c r="D6" s="75" t="s">
        <v>158</v>
      </c>
      <c r="E6" s="37" t="s">
        <v>82</v>
      </c>
      <c r="F6" s="37">
        <v>12</v>
      </c>
      <c r="G6" s="38" t="s">
        <v>15</v>
      </c>
      <c r="H6" s="37" t="s">
        <v>201</v>
      </c>
      <c r="I6" s="37" t="s">
        <v>199</v>
      </c>
      <c r="J6" s="11">
        <v>283.79000000000002</v>
      </c>
      <c r="K6" s="12">
        <f>F6*J6</f>
        <v>3405.4800000000005</v>
      </c>
      <c r="L6" s="200" t="s">
        <v>31</v>
      </c>
    </row>
    <row r="7" spans="2:15" ht="14.45" customHeight="1" thickBot="1" x14ac:dyDescent="0.3">
      <c r="B7" s="188"/>
      <c r="C7" s="201"/>
      <c r="D7" s="76" t="s">
        <v>157</v>
      </c>
      <c r="E7" s="77" t="s">
        <v>82</v>
      </c>
      <c r="F7" s="77">
        <v>4</v>
      </c>
      <c r="G7" s="77" t="s">
        <v>15</v>
      </c>
      <c r="H7" s="77" t="s">
        <v>201</v>
      </c>
      <c r="I7" s="77" t="s">
        <v>200</v>
      </c>
      <c r="J7" s="72"/>
      <c r="K7" s="73"/>
      <c r="L7" s="201"/>
    </row>
    <row r="8" spans="2:15" ht="15.75" thickBot="1" x14ac:dyDescent="0.3">
      <c r="B8" s="188"/>
      <c r="C8" s="2" t="s">
        <v>3</v>
      </c>
      <c r="D8" s="33" t="s">
        <v>20</v>
      </c>
      <c r="E8" s="32" t="s">
        <v>4</v>
      </c>
      <c r="F8" s="32" t="s">
        <v>9</v>
      </c>
      <c r="G8" s="32" t="s">
        <v>5</v>
      </c>
      <c r="H8" s="32" t="s">
        <v>6</v>
      </c>
      <c r="I8" s="32" t="s">
        <v>7</v>
      </c>
      <c r="J8" s="2" t="s">
        <v>11</v>
      </c>
      <c r="K8" s="8" t="s">
        <v>12</v>
      </c>
      <c r="L8" s="15" t="s">
        <v>19</v>
      </c>
    </row>
    <row r="9" spans="2:15" ht="15" customHeight="1" thickBot="1" x14ac:dyDescent="0.3">
      <c r="B9" s="188"/>
      <c r="C9" s="53" t="s">
        <v>32</v>
      </c>
      <c r="D9" s="75" t="s">
        <v>159</v>
      </c>
      <c r="E9" s="38" t="s">
        <v>24</v>
      </c>
      <c r="F9" s="37">
        <v>6</v>
      </c>
      <c r="G9" s="37" t="s">
        <v>202</v>
      </c>
      <c r="H9" s="37" t="s">
        <v>29</v>
      </c>
      <c r="I9" s="37" t="s">
        <v>30</v>
      </c>
      <c r="J9" s="11">
        <v>22.99</v>
      </c>
      <c r="K9" s="13">
        <f>F9*J9</f>
        <v>137.94</v>
      </c>
      <c r="L9" s="50" t="s">
        <v>27</v>
      </c>
      <c r="O9" s="14"/>
    </row>
    <row r="10" spans="2:15" ht="15.75" thickBot="1" x14ac:dyDescent="0.3">
      <c r="B10" s="188"/>
      <c r="C10" s="5" t="s">
        <v>3</v>
      </c>
      <c r="D10" s="33" t="s">
        <v>20</v>
      </c>
      <c r="E10" s="78" t="s">
        <v>4</v>
      </c>
      <c r="F10" s="78" t="s">
        <v>9</v>
      </c>
      <c r="G10" s="78" t="s">
        <v>5</v>
      </c>
      <c r="H10" s="78" t="s">
        <v>6</v>
      </c>
      <c r="I10" s="78" t="s">
        <v>7</v>
      </c>
      <c r="J10" s="5" t="s">
        <v>11</v>
      </c>
      <c r="K10" s="9" t="s">
        <v>12</v>
      </c>
      <c r="L10" s="15" t="s">
        <v>19</v>
      </c>
    </row>
    <row r="11" spans="2:15" ht="14.45" customHeight="1" x14ac:dyDescent="0.25">
      <c r="B11" s="188"/>
      <c r="C11" s="202" t="s">
        <v>37</v>
      </c>
      <c r="D11" s="79" t="s">
        <v>160</v>
      </c>
      <c r="E11" s="80" t="s">
        <v>98</v>
      </c>
      <c r="F11" s="80">
        <v>24</v>
      </c>
      <c r="G11" s="80" t="s">
        <v>222</v>
      </c>
      <c r="H11" s="39" t="s">
        <v>33</v>
      </c>
      <c r="I11" s="80" t="s">
        <v>34</v>
      </c>
      <c r="J11" s="16">
        <v>2.1</v>
      </c>
      <c r="K11" s="17">
        <f>J11*F11</f>
        <v>50.400000000000006</v>
      </c>
      <c r="L11" s="202" t="s">
        <v>38</v>
      </c>
    </row>
    <row r="12" spans="2:15" x14ac:dyDescent="0.25">
      <c r="B12" s="188"/>
      <c r="C12" s="183"/>
      <c r="D12" s="81" t="s">
        <v>161</v>
      </c>
      <c r="E12" s="39" t="s">
        <v>99</v>
      </c>
      <c r="F12" s="39">
        <v>4</v>
      </c>
      <c r="G12" s="39" t="s">
        <v>223</v>
      </c>
      <c r="H12" s="39" t="s">
        <v>33</v>
      </c>
      <c r="I12" s="39" t="s">
        <v>35</v>
      </c>
      <c r="J12" s="18">
        <v>10.15</v>
      </c>
      <c r="K12" s="17">
        <f t="shared" ref="K12:K16" si="0">J12*F12</f>
        <v>40.6</v>
      </c>
      <c r="L12" s="183"/>
    </row>
    <row r="13" spans="2:15" x14ac:dyDescent="0.25">
      <c r="B13" s="188"/>
      <c r="C13" s="183"/>
      <c r="D13" s="81" t="s">
        <v>162</v>
      </c>
      <c r="E13" s="39" t="s">
        <v>99</v>
      </c>
      <c r="F13" s="39">
        <v>4</v>
      </c>
      <c r="G13" s="39" t="s">
        <v>224</v>
      </c>
      <c r="H13" s="39" t="s">
        <v>33</v>
      </c>
      <c r="I13" s="39" t="s">
        <v>35</v>
      </c>
      <c r="J13" s="18">
        <v>9.85</v>
      </c>
      <c r="K13" s="17">
        <f t="shared" si="0"/>
        <v>39.4</v>
      </c>
      <c r="L13" s="183"/>
    </row>
    <row r="14" spans="2:15" x14ac:dyDescent="0.25">
      <c r="B14" s="188"/>
      <c r="C14" s="183"/>
      <c r="D14" s="82" t="s">
        <v>163</v>
      </c>
      <c r="E14" s="39" t="s">
        <v>99</v>
      </c>
      <c r="F14" s="83">
        <v>8</v>
      </c>
      <c r="G14" s="83" t="s">
        <v>104</v>
      </c>
      <c r="H14" s="39" t="s">
        <v>33</v>
      </c>
      <c r="I14" s="83" t="s">
        <v>36</v>
      </c>
      <c r="J14" s="19">
        <v>11.65</v>
      </c>
      <c r="K14" s="17">
        <f t="shared" si="0"/>
        <v>93.2</v>
      </c>
      <c r="L14" s="183"/>
    </row>
    <row r="15" spans="2:15" x14ac:dyDescent="0.25">
      <c r="B15" s="188"/>
      <c r="C15" s="183"/>
      <c r="D15" s="81" t="s">
        <v>164</v>
      </c>
      <c r="E15" s="39" t="s">
        <v>186</v>
      </c>
      <c r="F15" s="39">
        <v>16</v>
      </c>
      <c r="G15" s="39" t="s">
        <v>225</v>
      </c>
      <c r="H15" s="39" t="s">
        <v>33</v>
      </c>
      <c r="I15" s="39" t="s">
        <v>198</v>
      </c>
      <c r="J15" s="19">
        <v>1.3</v>
      </c>
      <c r="K15" s="20">
        <f t="shared" si="0"/>
        <v>20.8</v>
      </c>
      <c r="L15" s="183"/>
    </row>
    <row r="16" spans="2:15" ht="15.75" thickBot="1" x14ac:dyDescent="0.3">
      <c r="B16" s="188"/>
      <c r="C16" s="183"/>
      <c r="D16" s="81" t="s">
        <v>165</v>
      </c>
      <c r="E16" s="39" t="s">
        <v>101</v>
      </c>
      <c r="F16" s="39">
        <v>20</v>
      </c>
      <c r="G16" s="39" t="s">
        <v>105</v>
      </c>
      <c r="H16" s="39" t="s">
        <v>33</v>
      </c>
      <c r="I16" s="39" t="s">
        <v>197</v>
      </c>
      <c r="J16" s="19">
        <v>1.7</v>
      </c>
      <c r="K16" s="20">
        <f t="shared" si="0"/>
        <v>34</v>
      </c>
      <c r="L16" s="183"/>
    </row>
    <row r="17" spans="2:12" ht="14.45" customHeight="1" x14ac:dyDescent="0.25">
      <c r="B17" s="188"/>
      <c r="C17" s="183"/>
      <c r="D17" s="81" t="s">
        <v>166</v>
      </c>
      <c r="E17" s="39" t="s">
        <v>99</v>
      </c>
      <c r="F17" s="39">
        <v>8</v>
      </c>
      <c r="G17" s="39" t="s">
        <v>107</v>
      </c>
      <c r="H17" s="39" t="s">
        <v>33</v>
      </c>
      <c r="I17" s="39" t="s">
        <v>55</v>
      </c>
      <c r="J17" s="16">
        <v>4.3</v>
      </c>
      <c r="K17" s="17">
        <f>J17*F17</f>
        <v>34.4</v>
      </c>
      <c r="L17" s="183"/>
    </row>
    <row r="18" spans="2:12" ht="14.45" customHeight="1" x14ac:dyDescent="0.25">
      <c r="B18" s="188"/>
      <c r="C18" s="183"/>
      <c r="D18" s="81" t="s">
        <v>167</v>
      </c>
      <c r="E18" s="39" t="s">
        <v>99</v>
      </c>
      <c r="F18" s="39">
        <v>12</v>
      </c>
      <c r="G18" s="39" t="s">
        <v>108</v>
      </c>
      <c r="H18" s="39" t="s">
        <v>33</v>
      </c>
      <c r="I18" s="39" t="s">
        <v>56</v>
      </c>
      <c r="J18" s="203"/>
      <c r="K18" s="17"/>
      <c r="L18" s="183"/>
    </row>
    <row r="19" spans="2:12" ht="15.75" thickBot="1" x14ac:dyDescent="0.3">
      <c r="B19" s="188"/>
      <c r="C19" s="183"/>
      <c r="D19" s="81" t="s">
        <v>226</v>
      </c>
      <c r="E19" s="39" t="s">
        <v>99</v>
      </c>
      <c r="F19" s="39">
        <v>4</v>
      </c>
      <c r="G19" s="39" t="s">
        <v>227</v>
      </c>
      <c r="H19" s="39" t="s">
        <v>33</v>
      </c>
      <c r="I19" s="39" t="s">
        <v>228</v>
      </c>
      <c r="J19" s="18">
        <v>2.15</v>
      </c>
      <c r="K19" s="17">
        <f t="shared" ref="K19" si="1">J19*F19</f>
        <v>8.6</v>
      </c>
      <c r="L19" s="183"/>
    </row>
    <row r="20" spans="2:12" ht="15.75" thickBot="1" x14ac:dyDescent="0.3">
      <c r="B20" s="188"/>
      <c r="C20" s="55" t="s">
        <v>3</v>
      </c>
      <c r="D20" s="33" t="s">
        <v>20</v>
      </c>
      <c r="E20" s="84" t="s">
        <v>4</v>
      </c>
      <c r="F20" s="84" t="s">
        <v>9</v>
      </c>
      <c r="G20" s="84" t="s">
        <v>5</v>
      </c>
      <c r="H20" s="84" t="s">
        <v>6</v>
      </c>
      <c r="I20" s="84" t="s">
        <v>7</v>
      </c>
      <c r="J20" s="54" t="s">
        <v>11</v>
      </c>
      <c r="K20" s="67" t="s">
        <v>12</v>
      </c>
      <c r="L20" s="15" t="s">
        <v>19</v>
      </c>
    </row>
    <row r="21" spans="2:12" x14ac:dyDescent="0.25">
      <c r="B21" s="188"/>
      <c r="C21" s="143" t="s">
        <v>43</v>
      </c>
      <c r="D21" s="31" t="s">
        <v>168</v>
      </c>
      <c r="E21" s="41" t="s">
        <v>112</v>
      </c>
      <c r="F21" s="41">
        <v>2</v>
      </c>
      <c r="G21" s="41" t="s">
        <v>187</v>
      </c>
      <c r="H21" s="41" t="s">
        <v>60</v>
      </c>
      <c r="I21" s="41" t="s">
        <v>61</v>
      </c>
      <c r="J21" s="27">
        <v>12.97</v>
      </c>
      <c r="K21" s="28">
        <f>F21*J21</f>
        <v>25.94</v>
      </c>
      <c r="L21" s="143" t="s">
        <v>81</v>
      </c>
    </row>
    <row r="22" spans="2:12" x14ac:dyDescent="0.25">
      <c r="B22" s="188"/>
      <c r="C22" s="144"/>
      <c r="D22" s="31" t="s">
        <v>169</v>
      </c>
      <c r="E22" s="41" t="s">
        <v>114</v>
      </c>
      <c r="F22" s="41">
        <v>120</v>
      </c>
      <c r="G22" s="41" t="s">
        <v>188</v>
      </c>
      <c r="H22" s="41" t="s">
        <v>44</v>
      </c>
      <c r="I22" s="41" t="s">
        <v>69</v>
      </c>
      <c r="J22" s="27">
        <v>6.47</v>
      </c>
      <c r="K22" s="28">
        <f>F22*J22</f>
        <v>776.4</v>
      </c>
      <c r="L22" s="144"/>
    </row>
    <row r="23" spans="2:12" x14ac:dyDescent="0.25">
      <c r="B23" s="188"/>
      <c r="C23" s="144"/>
      <c r="D23" s="31" t="s">
        <v>170</v>
      </c>
      <c r="E23" s="41" t="s">
        <v>115</v>
      </c>
      <c r="F23" s="41">
        <v>24</v>
      </c>
      <c r="G23" s="41" t="s">
        <v>189</v>
      </c>
      <c r="H23" s="41" t="s">
        <v>91</v>
      </c>
      <c r="I23" s="43" t="s">
        <v>203</v>
      </c>
      <c r="J23" s="27">
        <v>0.87</v>
      </c>
      <c r="K23" s="28">
        <f t="shared" ref="K23:K24" si="2">F23*J23</f>
        <v>20.88</v>
      </c>
      <c r="L23" s="144"/>
    </row>
    <row r="24" spans="2:12" x14ac:dyDescent="0.25">
      <c r="B24" s="188"/>
      <c r="C24" s="144"/>
      <c r="D24" s="31" t="s">
        <v>171</v>
      </c>
      <c r="E24" s="41" t="s">
        <v>116</v>
      </c>
      <c r="F24" s="41">
        <v>24</v>
      </c>
      <c r="G24" s="41" t="s">
        <v>190</v>
      </c>
      <c r="H24" s="41" t="s">
        <v>91</v>
      </c>
      <c r="I24" s="41" t="s">
        <v>69</v>
      </c>
      <c r="J24" s="27">
        <v>0.35</v>
      </c>
      <c r="K24" s="29">
        <f t="shared" si="2"/>
        <v>8.3999999999999986</v>
      </c>
      <c r="L24" s="144"/>
    </row>
    <row r="25" spans="2:12" x14ac:dyDescent="0.25">
      <c r="B25" s="188"/>
      <c r="C25" s="144"/>
      <c r="D25" s="85" t="s">
        <v>172</v>
      </c>
      <c r="E25" s="56" t="s">
        <v>121</v>
      </c>
      <c r="F25" s="56">
        <v>24</v>
      </c>
      <c r="G25" s="56" t="s">
        <v>191</v>
      </c>
      <c r="H25" s="41" t="s">
        <v>44</v>
      </c>
      <c r="I25" s="56" t="s">
        <v>76</v>
      </c>
      <c r="J25" s="30">
        <v>7.98</v>
      </c>
      <c r="K25" s="28">
        <f>F25*J25</f>
        <v>191.52</v>
      </c>
      <c r="L25" s="144"/>
    </row>
    <row r="26" spans="2:12" x14ac:dyDescent="0.25">
      <c r="B26" s="188"/>
      <c r="C26" s="144"/>
      <c r="D26" s="85" t="s">
        <v>173</v>
      </c>
      <c r="E26" s="56" t="s">
        <v>122</v>
      </c>
      <c r="F26" s="56">
        <v>12</v>
      </c>
      <c r="G26" s="56" t="s">
        <v>192</v>
      </c>
      <c r="H26" s="41" t="s">
        <v>91</v>
      </c>
      <c r="I26" s="56" t="s">
        <v>204</v>
      </c>
      <c r="J26" s="30">
        <v>30.37</v>
      </c>
      <c r="K26" s="29">
        <f>F26*J26</f>
        <v>364.44</v>
      </c>
      <c r="L26" s="144"/>
    </row>
    <row r="27" spans="2:12" x14ac:dyDescent="0.25">
      <c r="B27" s="188"/>
      <c r="C27" s="144"/>
      <c r="D27" s="85" t="s">
        <v>174</v>
      </c>
      <c r="E27" s="56" t="s">
        <v>123</v>
      </c>
      <c r="F27" s="56">
        <v>12</v>
      </c>
      <c r="G27" s="56" t="s">
        <v>193</v>
      </c>
      <c r="H27" s="41" t="s">
        <v>91</v>
      </c>
      <c r="I27" s="56" t="s">
        <v>76</v>
      </c>
      <c r="J27" s="30">
        <v>0.5</v>
      </c>
      <c r="K27" s="29">
        <f>F27*J27</f>
        <v>6</v>
      </c>
      <c r="L27" s="144"/>
    </row>
    <row r="28" spans="2:12" x14ac:dyDescent="0.25">
      <c r="B28" s="188"/>
      <c r="C28" s="144"/>
      <c r="D28" s="85" t="s">
        <v>175</v>
      </c>
      <c r="E28" s="86" t="s">
        <v>124</v>
      </c>
      <c r="F28" s="56">
        <v>24</v>
      </c>
      <c r="G28" s="56" t="s">
        <v>205</v>
      </c>
      <c r="H28" s="41" t="s">
        <v>91</v>
      </c>
      <c r="I28" s="86" t="s">
        <v>77</v>
      </c>
      <c r="J28" s="30">
        <v>0.12</v>
      </c>
      <c r="K28" s="29">
        <f>J28*F28</f>
        <v>2.88</v>
      </c>
      <c r="L28" s="144"/>
    </row>
    <row r="29" spans="2:12" x14ac:dyDescent="0.25">
      <c r="B29" s="188"/>
      <c r="C29" s="144"/>
      <c r="D29" s="85" t="s">
        <v>176</v>
      </c>
      <c r="E29" s="56" t="s">
        <v>125</v>
      </c>
      <c r="F29" s="56">
        <v>12</v>
      </c>
      <c r="G29" s="56" t="s">
        <v>206</v>
      </c>
      <c r="H29" s="41" t="s">
        <v>91</v>
      </c>
      <c r="I29" s="56" t="s">
        <v>78</v>
      </c>
      <c r="J29" s="30">
        <v>0.22</v>
      </c>
      <c r="K29" s="29">
        <f>J29*F29</f>
        <v>2.64</v>
      </c>
      <c r="L29" s="144"/>
    </row>
    <row r="30" spans="2:12" x14ac:dyDescent="0.25">
      <c r="B30" s="188"/>
      <c r="C30" s="144"/>
      <c r="D30" s="85" t="s">
        <v>177</v>
      </c>
      <c r="E30" s="56" t="s">
        <v>126</v>
      </c>
      <c r="F30" s="56">
        <v>12</v>
      </c>
      <c r="G30" s="56" t="s">
        <v>207</v>
      </c>
      <c r="H30" s="41" t="s">
        <v>91</v>
      </c>
      <c r="I30" s="56" t="s">
        <v>77</v>
      </c>
      <c r="J30" s="30">
        <v>0.11</v>
      </c>
      <c r="K30" s="29">
        <f>J30*F30</f>
        <v>1.32</v>
      </c>
      <c r="L30" s="144"/>
    </row>
    <row r="31" spans="2:12" x14ac:dyDescent="0.25">
      <c r="B31" s="188"/>
      <c r="C31" s="144"/>
      <c r="D31" s="85" t="s">
        <v>178</v>
      </c>
      <c r="E31" s="56" t="s">
        <v>127</v>
      </c>
      <c r="F31" s="56">
        <v>6</v>
      </c>
      <c r="G31" s="56" t="s">
        <v>85</v>
      </c>
      <c r="H31" s="41" t="s">
        <v>91</v>
      </c>
      <c r="I31" s="56" t="s">
        <v>79</v>
      </c>
      <c r="J31" s="30">
        <v>0.7</v>
      </c>
      <c r="K31" s="29">
        <f>J31*F31</f>
        <v>4.1999999999999993</v>
      </c>
      <c r="L31" s="144"/>
    </row>
    <row r="32" spans="2:12" x14ac:dyDescent="0.25">
      <c r="B32" s="188"/>
      <c r="C32" s="144"/>
      <c r="D32" s="31" t="s">
        <v>182</v>
      </c>
      <c r="E32" s="41" t="s">
        <v>128</v>
      </c>
      <c r="F32" s="41">
        <v>4</v>
      </c>
      <c r="G32" s="41" t="s">
        <v>209</v>
      </c>
      <c r="H32" s="41" t="s">
        <v>91</v>
      </c>
      <c r="I32" s="41" t="s">
        <v>137</v>
      </c>
      <c r="J32" s="57">
        <v>21.64</v>
      </c>
      <c r="K32" s="48">
        <f t="shared" ref="K32:K37" si="3">J32*F32</f>
        <v>86.56</v>
      </c>
      <c r="L32" s="144"/>
    </row>
    <row r="33" spans="2:12" x14ac:dyDescent="0.25">
      <c r="B33" s="188"/>
      <c r="C33" s="144"/>
      <c r="D33" s="31" t="s">
        <v>181</v>
      </c>
      <c r="E33" s="41" t="s">
        <v>143</v>
      </c>
      <c r="F33" s="41">
        <v>2</v>
      </c>
      <c r="G33" s="41" t="s">
        <v>208</v>
      </c>
      <c r="H33" s="41" t="s">
        <v>142</v>
      </c>
      <c r="I33" s="41" t="s">
        <v>141</v>
      </c>
      <c r="J33" s="26">
        <v>16.21</v>
      </c>
      <c r="K33" s="48">
        <f t="shared" si="3"/>
        <v>32.42</v>
      </c>
      <c r="L33" s="144"/>
    </row>
    <row r="34" spans="2:12" x14ac:dyDescent="0.25">
      <c r="B34" s="188"/>
      <c r="C34" s="144"/>
      <c r="D34" s="31" t="s">
        <v>179</v>
      </c>
      <c r="E34" s="41" t="s">
        <v>132</v>
      </c>
      <c r="F34" s="41">
        <v>4</v>
      </c>
      <c r="G34" s="41" t="s">
        <v>194</v>
      </c>
      <c r="H34" s="41" t="s">
        <v>91</v>
      </c>
      <c r="I34" s="41" t="s">
        <v>144</v>
      </c>
      <c r="J34" s="26"/>
      <c r="K34" s="48">
        <f t="shared" si="3"/>
        <v>0</v>
      </c>
      <c r="L34" s="144"/>
    </row>
    <row r="35" spans="2:12" x14ac:dyDescent="0.25">
      <c r="B35" s="188"/>
      <c r="C35" s="144"/>
      <c r="D35" s="31" t="s">
        <v>180</v>
      </c>
      <c r="E35" s="41" t="s">
        <v>145</v>
      </c>
      <c r="F35" s="41">
        <v>4</v>
      </c>
      <c r="G35" s="41" t="s">
        <v>195</v>
      </c>
      <c r="H35" s="41" t="s">
        <v>91</v>
      </c>
      <c r="I35" s="41" t="s">
        <v>129</v>
      </c>
      <c r="J35" s="26"/>
      <c r="K35" s="48">
        <f t="shared" si="3"/>
        <v>0</v>
      </c>
      <c r="L35" s="144"/>
    </row>
    <row r="36" spans="2:12" x14ac:dyDescent="0.25">
      <c r="B36" s="188"/>
      <c r="C36" s="144"/>
      <c r="D36" s="31" t="s">
        <v>183</v>
      </c>
      <c r="E36" s="41" t="s">
        <v>133</v>
      </c>
      <c r="F36" s="41">
        <v>8</v>
      </c>
      <c r="G36" s="41" t="s">
        <v>196</v>
      </c>
      <c r="H36" s="41" t="s">
        <v>91</v>
      </c>
      <c r="I36" s="41" t="s">
        <v>129</v>
      </c>
      <c r="J36" s="26"/>
      <c r="K36" s="48">
        <f t="shared" si="3"/>
        <v>0</v>
      </c>
      <c r="L36" s="144"/>
    </row>
    <row r="37" spans="2:12" ht="15.75" thickBot="1" x14ac:dyDescent="0.3">
      <c r="B37" s="188"/>
      <c r="C37" s="144"/>
      <c r="D37" s="31" t="s">
        <v>184</v>
      </c>
      <c r="E37" s="41" t="s">
        <v>146</v>
      </c>
      <c r="F37" s="41">
        <v>2</v>
      </c>
      <c r="G37" s="41" t="s">
        <v>147</v>
      </c>
      <c r="H37" s="41" t="s">
        <v>130</v>
      </c>
      <c r="I37" s="41" t="s">
        <v>148</v>
      </c>
      <c r="J37" s="26">
        <v>28.97</v>
      </c>
      <c r="K37" s="48">
        <f t="shared" si="3"/>
        <v>57.94</v>
      </c>
      <c r="L37" s="145"/>
    </row>
    <row r="38" spans="2:12" ht="15.75" thickBot="1" x14ac:dyDescent="0.3">
      <c r="B38" s="188"/>
      <c r="C38" s="4" t="s">
        <v>3</v>
      </c>
      <c r="D38" s="33" t="s">
        <v>20</v>
      </c>
      <c r="E38" s="45" t="s">
        <v>4</v>
      </c>
      <c r="F38" s="45" t="s">
        <v>9</v>
      </c>
      <c r="G38" s="45" t="s">
        <v>5</v>
      </c>
      <c r="H38" s="45" t="s">
        <v>6</v>
      </c>
      <c r="I38" s="45" t="s">
        <v>7</v>
      </c>
      <c r="J38" s="4" t="s">
        <v>11</v>
      </c>
      <c r="K38" s="10" t="s">
        <v>12</v>
      </c>
      <c r="L38" s="15" t="s">
        <v>19</v>
      </c>
    </row>
    <row r="39" spans="2:12" ht="15" customHeight="1" thickBot="1" x14ac:dyDescent="0.3">
      <c r="B39" s="189"/>
      <c r="C39" s="68" t="s">
        <v>39</v>
      </c>
      <c r="D39" s="87" t="s">
        <v>185</v>
      </c>
      <c r="E39" s="88" t="s">
        <v>17</v>
      </c>
      <c r="F39" s="88">
        <v>3</v>
      </c>
      <c r="G39" s="88" t="s">
        <v>18</v>
      </c>
      <c r="H39" s="88" t="s">
        <v>40</v>
      </c>
      <c r="I39" s="88" t="s">
        <v>42</v>
      </c>
      <c r="J39" s="69" t="s">
        <v>41</v>
      </c>
      <c r="K39" s="70">
        <v>0</v>
      </c>
      <c r="L39" s="71" t="s">
        <v>21</v>
      </c>
    </row>
    <row r="41" spans="2:12" x14ac:dyDescent="0.25">
      <c r="K41" s="14"/>
    </row>
    <row r="42" spans="2:12" x14ac:dyDescent="0.25">
      <c r="K42" s="14"/>
    </row>
    <row r="43" spans="2:12" x14ac:dyDescent="0.25">
      <c r="K43" s="14">
        <v>3283.05</v>
      </c>
    </row>
    <row r="46" spans="2:12" x14ac:dyDescent="0.25">
      <c r="J46" s="1"/>
    </row>
  </sheetData>
  <mergeCells count="12">
    <mergeCell ref="B3:B39"/>
    <mergeCell ref="B1:B2"/>
    <mergeCell ref="C1:E1"/>
    <mergeCell ref="F1:L1"/>
    <mergeCell ref="C2:E2"/>
    <mergeCell ref="F2:L2"/>
    <mergeCell ref="L6:L7"/>
    <mergeCell ref="C6:C7"/>
    <mergeCell ref="C21:C37"/>
    <mergeCell ref="L21:L37"/>
    <mergeCell ref="C11:C19"/>
    <mergeCell ref="L11:L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CAD BOM</vt:lpstr>
    </vt:vector>
  </TitlesOfParts>
  <Company>Northern Arizona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 Student</dc:creator>
  <cp:lastModifiedBy>NAU Student</cp:lastModifiedBy>
  <dcterms:created xsi:type="dcterms:W3CDTF">2017-12-05T17:50:53Z</dcterms:created>
  <dcterms:modified xsi:type="dcterms:W3CDTF">2018-04-29T22:46:09Z</dcterms:modified>
</cp:coreProperties>
</file>